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SEP21\NOMINA\"/>
    </mc:Choice>
  </mc:AlternateContent>
  <xr:revisionPtr revIDLastSave="0" documentId="8_{397EF038-0CB0-41CB-A7D4-2D42BC2CF0D1}" xr6:coauthVersionLast="47" xr6:coauthVersionMax="47" xr10:uidLastSave="{00000000-0000-0000-0000-000000000000}"/>
  <bookViews>
    <workbookView xWindow="-120" yWindow="-120" windowWidth="20730" windowHeight="11160" xr2:uid="{BC976444-5FC8-4E9F-9328-0C6F7ED8B6B8}"/>
  </bookViews>
  <sheets>
    <sheet name="AGUINALDO" sheetId="1" r:id="rId1"/>
  </sheets>
  <externalReferences>
    <externalReference r:id="rId2"/>
  </externalReferences>
  <definedNames>
    <definedName name="_xlnm.Print_Area" localSheetId="0">AGUINALDO!$B$1:$R$360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7" i="1" l="1"/>
  <c r="O347" i="1"/>
  <c r="N347" i="1"/>
  <c r="M347" i="1"/>
  <c r="L347" i="1"/>
  <c r="K347" i="1"/>
  <c r="H347" i="1"/>
  <c r="Q346" i="1"/>
  <c r="J346" i="1"/>
  <c r="I346" i="1"/>
  <c r="Q345" i="1"/>
  <c r="J345" i="1"/>
  <c r="I345" i="1"/>
  <c r="I347" i="1" s="1"/>
  <c r="Q344" i="1"/>
  <c r="Q347" i="1" s="1"/>
  <c r="J344" i="1"/>
  <c r="J347" i="1" s="1"/>
  <c r="I344" i="1"/>
  <c r="P323" i="1"/>
  <c r="O323" i="1"/>
  <c r="O351" i="1" s="1"/>
  <c r="N323" i="1"/>
  <c r="N351" i="1" s="1"/>
  <c r="M323" i="1"/>
  <c r="M351" i="1" s="1"/>
  <c r="L323" i="1"/>
  <c r="K323" i="1"/>
  <c r="H323" i="1"/>
  <c r="Q321" i="1"/>
  <c r="J321" i="1"/>
  <c r="J323" i="1" s="1"/>
  <c r="I321" i="1"/>
  <c r="I323" i="1" s="1"/>
  <c r="Q320" i="1"/>
  <c r="Q323" i="1" s="1"/>
  <c r="P315" i="1"/>
  <c r="P351" i="1" s="1"/>
  <c r="O315" i="1"/>
  <c r="N315" i="1"/>
  <c r="M315" i="1"/>
  <c r="L315" i="1"/>
  <c r="K315" i="1"/>
  <c r="K351" i="1" s="1"/>
  <c r="H315" i="1"/>
  <c r="Q314" i="1"/>
  <c r="J314" i="1"/>
  <c r="I314" i="1"/>
  <c r="Q313" i="1"/>
  <c r="J313" i="1"/>
  <c r="I313" i="1"/>
  <c r="Q312" i="1"/>
  <c r="J312" i="1"/>
  <c r="I312" i="1"/>
  <c r="Q311" i="1"/>
  <c r="J311" i="1"/>
  <c r="I311" i="1"/>
  <c r="Q310" i="1"/>
  <c r="Q315" i="1" s="1"/>
  <c r="J310" i="1"/>
  <c r="J315" i="1" s="1"/>
  <c r="I310" i="1"/>
  <c r="I315" i="1" s="1"/>
  <c r="P292" i="1"/>
  <c r="O292" i="1"/>
  <c r="N292" i="1"/>
  <c r="M292" i="1"/>
  <c r="L292" i="1"/>
  <c r="K292" i="1"/>
  <c r="J292" i="1"/>
  <c r="I292" i="1"/>
  <c r="H292" i="1"/>
  <c r="Q291" i="1"/>
  <c r="Q292" i="1" s="1"/>
  <c r="P281" i="1"/>
  <c r="O281" i="1"/>
  <c r="N281" i="1"/>
  <c r="M281" i="1"/>
  <c r="L281" i="1"/>
  <c r="K281" i="1"/>
  <c r="J281" i="1"/>
  <c r="H281" i="1"/>
  <c r="Q280" i="1"/>
  <c r="Q279" i="1"/>
  <c r="Q281" i="1" s="1"/>
  <c r="J279" i="1"/>
  <c r="I279" i="1"/>
  <c r="I281" i="1" s="1"/>
  <c r="Q266" i="1"/>
  <c r="P266" i="1"/>
  <c r="O266" i="1"/>
  <c r="N266" i="1"/>
  <c r="M266" i="1"/>
  <c r="L266" i="1"/>
  <c r="K266" i="1"/>
  <c r="J266" i="1"/>
  <c r="I266" i="1"/>
  <c r="H266" i="1"/>
  <c r="Q265" i="1"/>
  <c r="P258" i="1"/>
  <c r="O258" i="1"/>
  <c r="N258" i="1"/>
  <c r="M258" i="1"/>
  <c r="L258" i="1"/>
  <c r="K258" i="1"/>
  <c r="J258" i="1"/>
  <c r="I258" i="1"/>
  <c r="H258" i="1"/>
  <c r="Q257" i="1"/>
  <c r="Q258" i="1" s="1"/>
  <c r="Q245" i="1"/>
  <c r="P245" i="1"/>
  <c r="O245" i="1"/>
  <c r="N245" i="1"/>
  <c r="M245" i="1"/>
  <c r="L245" i="1"/>
  <c r="K245" i="1"/>
  <c r="J245" i="1"/>
  <c r="I245" i="1"/>
  <c r="H245" i="1"/>
  <c r="Q243" i="1"/>
  <c r="P238" i="1"/>
  <c r="O238" i="1"/>
  <c r="N238" i="1"/>
  <c r="M238" i="1"/>
  <c r="L238" i="1"/>
  <c r="K238" i="1"/>
  <c r="J238" i="1"/>
  <c r="I238" i="1"/>
  <c r="H238" i="1"/>
  <c r="Q237" i="1"/>
  <c r="Q236" i="1"/>
  <c r="Q238" i="1" s="1"/>
  <c r="P230" i="1"/>
  <c r="O230" i="1"/>
  <c r="N230" i="1"/>
  <c r="M230" i="1"/>
  <c r="L230" i="1"/>
  <c r="K230" i="1"/>
  <c r="H230" i="1"/>
  <c r="Q229" i="1"/>
  <c r="J229" i="1"/>
  <c r="I229" i="1"/>
  <c r="Q228" i="1"/>
  <c r="J228" i="1"/>
  <c r="J230" i="1" s="1"/>
  <c r="I228" i="1"/>
  <c r="Q227" i="1"/>
  <c r="Q230" i="1" s="1"/>
  <c r="J227" i="1"/>
  <c r="I227" i="1"/>
  <c r="I230" i="1" s="1"/>
  <c r="P197" i="1"/>
  <c r="O197" i="1"/>
  <c r="N197" i="1"/>
  <c r="M197" i="1"/>
  <c r="L197" i="1"/>
  <c r="K197" i="1"/>
  <c r="H197" i="1"/>
  <c r="Q196" i="1"/>
  <c r="J196" i="1"/>
  <c r="I196" i="1"/>
  <c r="Q195" i="1"/>
  <c r="J195" i="1"/>
  <c r="I195" i="1"/>
  <c r="Q194" i="1"/>
  <c r="Q193" i="1"/>
  <c r="Q197" i="1" s="1"/>
  <c r="J193" i="1"/>
  <c r="J197" i="1" s="1"/>
  <c r="I193" i="1"/>
  <c r="I197" i="1" s="1"/>
  <c r="P169" i="1"/>
  <c r="O169" i="1"/>
  <c r="N169" i="1"/>
  <c r="M169" i="1"/>
  <c r="K169" i="1"/>
  <c r="H169" i="1"/>
  <c r="Q168" i="1"/>
  <c r="J168" i="1"/>
  <c r="Q167" i="1"/>
  <c r="J167" i="1"/>
  <c r="I167" i="1"/>
  <c r="Q166" i="1"/>
  <c r="J166" i="1"/>
  <c r="Q165" i="1"/>
  <c r="L165" i="1"/>
  <c r="J165" i="1"/>
  <c r="Q164" i="1"/>
  <c r="L164" i="1"/>
  <c r="J164" i="1"/>
  <c r="I164" i="1"/>
  <c r="Q163" i="1"/>
  <c r="L163" i="1"/>
  <c r="L169" i="1" s="1"/>
  <c r="J163" i="1"/>
  <c r="I163" i="1"/>
  <c r="Q162" i="1"/>
  <c r="J162" i="1"/>
  <c r="J169" i="1" s="1"/>
  <c r="I162" i="1"/>
  <c r="Q161" i="1"/>
  <c r="J161" i="1"/>
  <c r="I161" i="1"/>
  <c r="Q160" i="1"/>
  <c r="Q169" i="1" s="1"/>
  <c r="J160" i="1"/>
  <c r="I160" i="1"/>
  <c r="I169" i="1" s="1"/>
  <c r="Q143" i="1"/>
  <c r="P143" i="1"/>
  <c r="O143" i="1"/>
  <c r="N143" i="1"/>
  <c r="M143" i="1"/>
  <c r="L143" i="1"/>
  <c r="K143" i="1"/>
  <c r="H143" i="1"/>
  <c r="Q141" i="1"/>
  <c r="J141" i="1"/>
  <c r="J143" i="1" s="1"/>
  <c r="I141" i="1"/>
  <c r="I143" i="1" s="1"/>
  <c r="Q136" i="1"/>
  <c r="P136" i="1"/>
  <c r="O136" i="1"/>
  <c r="N136" i="1"/>
  <c r="M136" i="1"/>
  <c r="L136" i="1"/>
  <c r="K136" i="1"/>
  <c r="J136" i="1"/>
  <c r="I136" i="1"/>
  <c r="H136" i="1"/>
  <c r="Q135" i="1"/>
  <c r="P130" i="1"/>
  <c r="O130" i="1"/>
  <c r="N130" i="1"/>
  <c r="M130" i="1"/>
  <c r="L130" i="1"/>
  <c r="K130" i="1"/>
  <c r="J130" i="1"/>
  <c r="I130" i="1"/>
  <c r="H130" i="1"/>
  <c r="Q128" i="1"/>
  <c r="Q127" i="1"/>
  <c r="Q130" i="1" s="1"/>
  <c r="P108" i="1"/>
  <c r="O108" i="1"/>
  <c r="N108" i="1"/>
  <c r="M108" i="1"/>
  <c r="L108" i="1"/>
  <c r="K108" i="1"/>
  <c r="H108" i="1"/>
  <c r="Q107" i="1"/>
  <c r="Q108" i="1" s="1"/>
  <c r="Q106" i="1"/>
  <c r="J106" i="1"/>
  <c r="J108" i="1" s="1"/>
  <c r="I106" i="1"/>
  <c r="I108" i="1" s="1"/>
  <c r="P101" i="1"/>
  <c r="O101" i="1"/>
  <c r="N101" i="1"/>
  <c r="M101" i="1"/>
  <c r="L101" i="1"/>
  <c r="K101" i="1"/>
  <c r="H101" i="1"/>
  <c r="Q100" i="1"/>
  <c r="J100" i="1"/>
  <c r="I100" i="1"/>
  <c r="Q99" i="1"/>
  <c r="J99" i="1"/>
  <c r="I99" i="1"/>
  <c r="Q98" i="1"/>
  <c r="Q101" i="1" s="1"/>
  <c r="J98" i="1"/>
  <c r="J101" i="1" s="1"/>
  <c r="I98" i="1"/>
  <c r="I101" i="1" s="1"/>
  <c r="P80" i="1"/>
  <c r="O80" i="1"/>
  <c r="N80" i="1"/>
  <c r="M80" i="1"/>
  <c r="L80" i="1"/>
  <c r="K80" i="1"/>
  <c r="H80" i="1"/>
  <c r="Q79" i="1"/>
  <c r="Q78" i="1"/>
  <c r="J78" i="1"/>
  <c r="J80" i="1" s="1"/>
  <c r="I78" i="1"/>
  <c r="Q77" i="1"/>
  <c r="Q76" i="1"/>
  <c r="Q80" i="1" s="1"/>
  <c r="J76" i="1"/>
  <c r="I76" i="1"/>
  <c r="I80" i="1" s="1"/>
  <c r="P71" i="1"/>
  <c r="O71" i="1"/>
  <c r="N71" i="1"/>
  <c r="M71" i="1"/>
  <c r="L71" i="1"/>
  <c r="K71" i="1"/>
  <c r="J71" i="1"/>
  <c r="H71" i="1"/>
  <c r="Q70" i="1"/>
  <c r="Q69" i="1"/>
  <c r="Q68" i="1"/>
  <c r="J68" i="1"/>
  <c r="I68" i="1"/>
  <c r="Q67" i="1"/>
  <c r="Q71" i="1" s="1"/>
  <c r="J67" i="1"/>
  <c r="I67" i="1"/>
  <c r="I71" i="1" s="1"/>
  <c r="P55" i="1"/>
  <c r="O55" i="1"/>
  <c r="N55" i="1"/>
  <c r="M55" i="1"/>
  <c r="L55" i="1"/>
  <c r="K55" i="1"/>
  <c r="I55" i="1"/>
  <c r="H55" i="1"/>
  <c r="Q54" i="1"/>
  <c r="Q53" i="1"/>
  <c r="Q55" i="1" s="1"/>
  <c r="J53" i="1"/>
  <c r="J55" i="1" s="1"/>
  <c r="I53" i="1"/>
  <c r="P49" i="1"/>
  <c r="O49" i="1"/>
  <c r="N49" i="1"/>
  <c r="M49" i="1"/>
  <c r="L49" i="1"/>
  <c r="K49" i="1"/>
  <c r="H49" i="1"/>
  <c r="Q48" i="1"/>
  <c r="J48" i="1"/>
  <c r="I48" i="1"/>
  <c r="Q47" i="1"/>
  <c r="Q46" i="1"/>
  <c r="J46" i="1"/>
  <c r="I46" i="1"/>
  <c r="I49" i="1" s="1"/>
  <c r="Q45" i="1"/>
  <c r="Q49" i="1" s="1"/>
  <c r="J45" i="1"/>
  <c r="J49" i="1" s="1"/>
  <c r="I45" i="1"/>
  <c r="P41" i="1"/>
  <c r="O41" i="1"/>
  <c r="N41" i="1"/>
  <c r="M41" i="1"/>
  <c r="L41" i="1"/>
  <c r="K41" i="1"/>
  <c r="Q40" i="1"/>
  <c r="J40" i="1"/>
  <c r="H40" i="1"/>
  <c r="I40" i="1" s="1"/>
  <c r="Q39" i="1"/>
  <c r="Q41" i="1" s="1"/>
  <c r="J39" i="1"/>
  <c r="I39" i="1"/>
  <c r="C37" i="1"/>
  <c r="C43" i="1" s="1"/>
  <c r="C51" i="1" s="1"/>
  <c r="C65" i="1" s="1"/>
  <c r="C74" i="1" s="1"/>
  <c r="C96" i="1" s="1"/>
  <c r="C104" i="1" s="1"/>
  <c r="C125" i="1" s="1"/>
  <c r="C133" i="1" s="1"/>
  <c r="C139" i="1" s="1"/>
  <c r="C158" i="1" s="1"/>
  <c r="C191" i="1" s="1"/>
  <c r="C225" i="1" s="1"/>
  <c r="P34" i="1"/>
  <c r="O34" i="1"/>
  <c r="N34" i="1"/>
  <c r="M34" i="1"/>
  <c r="L34" i="1"/>
  <c r="K34" i="1"/>
  <c r="H34" i="1"/>
  <c r="Q33" i="1"/>
  <c r="J33" i="1"/>
  <c r="I33" i="1"/>
  <c r="Q32" i="1"/>
  <c r="Q34" i="1" s="1"/>
  <c r="J32" i="1"/>
  <c r="I32" i="1"/>
  <c r="C30" i="1"/>
  <c r="P16" i="1"/>
  <c r="O16" i="1"/>
  <c r="N16" i="1"/>
  <c r="M16" i="1"/>
  <c r="L16" i="1"/>
  <c r="K16" i="1"/>
  <c r="H16" i="1"/>
  <c r="Q15" i="1"/>
  <c r="J15" i="1"/>
  <c r="I15" i="1"/>
  <c r="Q14" i="1"/>
  <c r="J14" i="1"/>
  <c r="I14" i="1"/>
  <c r="Q13" i="1"/>
  <c r="J13" i="1"/>
  <c r="I13" i="1"/>
  <c r="Q12" i="1"/>
  <c r="J12" i="1"/>
  <c r="I12" i="1"/>
  <c r="Q11" i="1"/>
  <c r="J11" i="1"/>
  <c r="I11" i="1"/>
  <c r="Q10" i="1"/>
  <c r="J10" i="1"/>
  <c r="I10" i="1"/>
  <c r="Q9" i="1"/>
  <c r="J9" i="1"/>
  <c r="I9" i="1"/>
  <c r="Q8" i="1"/>
  <c r="J8" i="1"/>
  <c r="I8" i="1"/>
  <c r="Q7" i="1"/>
  <c r="Q16" i="1" s="1"/>
  <c r="J7" i="1"/>
  <c r="I7" i="1"/>
  <c r="H351" i="1" l="1"/>
  <c r="I351" i="1"/>
  <c r="C255" i="1"/>
  <c r="C234" i="1"/>
  <c r="J351" i="1"/>
  <c r="Q351" i="1"/>
  <c r="L351" i="1"/>
  <c r="H41" i="1"/>
  <c r="C263" i="1" l="1"/>
  <c r="C277" i="1" s="1"/>
  <c r="C241" i="1"/>
  <c r="C289" i="1" l="1"/>
  <c r="C308" i="1"/>
  <c r="C318" i="1" s="1"/>
  <c r="C342" i="1" s="1"/>
</calcChain>
</file>

<file path=xl/sharedStrings.xml><?xml version="1.0" encoding="utf-8"?>
<sst xmlns="http://schemas.openxmlformats.org/spreadsheetml/2006/main" count="722" uniqueCount="234">
  <si>
    <t>H. Ayuntamiento Constitucional de Cuautla, Jalisco</t>
  </si>
  <si>
    <t>Hacienda Municipal</t>
  </si>
  <si>
    <t>AGUINALDOS</t>
  </si>
  <si>
    <t>R.F.C. MCJ8501014QA</t>
  </si>
  <si>
    <t xml:space="preserve">SALA DE REGIDORES </t>
  </si>
  <si>
    <t>HIDALGO #12, COL CENTRO, CUAUTLA, JALISCO. C.P. 48150</t>
  </si>
  <si>
    <t>PERIODO DEL 1 DE ENERO AL 30 DE SEPTIEMBRE 2021</t>
  </si>
  <si>
    <t>NOMBRE DEL EMPLEADO</t>
  </si>
  <si>
    <t>R.F.C.</t>
  </si>
  <si>
    <t>CARGO</t>
  </si>
  <si>
    <t>CLAVE</t>
  </si>
  <si>
    <t>PROPOCION DIAS</t>
  </si>
  <si>
    <t>AGUINALDO</t>
  </si>
  <si>
    <t>PRIMA VACACIONAL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</si>
  <si>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</si>
  <si>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</si>
  <si>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</si>
  <si>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</si>
  <si>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</si>
  <si>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</si>
  <si>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</si>
  <si>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</si>
  <si>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</si>
  <si>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</si>
  <si>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</si>
  <si>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</si>
  <si>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</si>
  <si>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</si>
  <si>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</si>
  <si>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</si>
  <si>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</si>
  <si>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</si>
  <si>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</si>
  <si>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</si>
  <si>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</si>
  <si>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</si>
  <si>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</si>
  <si>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</si>
  <si>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</si>
  <si>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</si>
  <si>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</si>
  <si>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</si>
  <si>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</si>
  <si>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</si>
  <si>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</si>
  <si>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</si>
  <si>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</si>
  <si>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</si>
  <si>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</si>
  <si>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</si>
  <si>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</si>
  <si>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</si>
  <si>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</si>
  <si>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CT1001321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</si>
  <si>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</si>
  <si>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</si>
  <si>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</si>
  <si>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</si>
  <si>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</si>
  <si>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</si>
  <si>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</si>
  <si>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</si>
  <si>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</si>
  <si>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</si>
  <si>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</si>
  <si>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</si>
  <si>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</si>
  <si>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</si>
  <si>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</si>
  <si>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</si>
  <si>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</si>
  <si>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</si>
  <si>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</si>
  <si>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</si>
  <si>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VAPA921328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</si>
  <si>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</si>
  <si>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</si>
  <si>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</si>
  <si>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</si>
  <si>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</si>
  <si>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</si>
  <si>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</si>
  <si>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</si>
  <si>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</si>
  <si>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</si>
  <si>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</si>
  <si>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</si>
  <si>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</si>
  <si>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JOSE TOMAS GARCIA ACOSTA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</si>
  <si>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</si>
  <si>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</si>
  <si>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</si>
  <si>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</si>
  <si>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</si>
  <si>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</si>
  <si>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</si>
  <si>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</si>
  <si>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</si>
  <si>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</si>
  <si>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</si>
  <si>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</si>
  <si>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</si>
  <si>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</si>
  <si>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</si>
  <si>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</si>
  <si>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</si>
  <si>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</si>
  <si>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</si>
  <si>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</si>
  <si>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</si>
  <si>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</si>
  <si>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</si>
  <si>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</si>
  <si>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</si>
  <si>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</si>
  <si>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</si>
  <si>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</si>
  <si>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</si>
  <si>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</si>
  <si>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</si>
  <si>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</si>
  <si>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</si>
  <si>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</si>
  <si>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</si>
  <si>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</si>
  <si>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</si>
  <si>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</si>
  <si>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</si>
  <si>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</si>
  <si>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</si>
  <si>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</si>
  <si>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</si>
  <si>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</si>
  <si>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</si>
  <si>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</si>
  <si>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CT1001903</t>
  </si>
  <si>
    <t>JUAN PADILLA DE LA CRUZ</t>
  </si>
  <si>
    <t>ASEO DE U. DEP.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</si>
  <si>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</si>
  <si>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</si>
  <si>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</si>
  <si>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</si>
  <si>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</si>
  <si>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</si>
  <si>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CT1001328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</si>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</sst>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4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2" fontId="13" fillId="0" borderId="2" xfId="2" applyNumberFormat="1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44" fontId="13" fillId="0" borderId="2" xfId="19" applyNumberFormat="1" applyFont="1" applyBorder="1"/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44" fontId="13" fillId="0" borderId="2" xfId="25" applyNumberFormat="1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44" fontId="13" fillId="0" borderId="13" xfId="9" applyFont="1" applyFill="1" applyBorder="1"/>
    <xf numFmtId="44" fontId="13" fillId="0" borderId="3" xfId="18" applyNumberFormat="1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6" fillId="0" borderId="0" xfId="22" applyFont="1"/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44" fontId="13" fillId="0" borderId="2" xfId="22" applyNumberFormat="1" applyFont="1" applyBorder="1"/>
    <xf numFmtId="0" fontId="13" fillId="0" borderId="2" xfId="22" applyFont="1" applyBorder="1"/>
    <xf numFmtId="0" fontId="13" fillId="0" borderId="2" xfId="22" applyFont="1" applyBorder="1" applyAlignment="1">
      <alignment horizontal="center"/>
    </xf>
    <xf numFmtId="0" fontId="9" fillId="0" borderId="0" xfId="22" applyFont="1"/>
    <xf numFmtId="0" fontId="9" fillId="0" borderId="14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13" fillId="0" borderId="2" xfId="28" applyNumberFormat="1" applyFont="1" applyBorder="1"/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13" fillId="0" borderId="8" xfId="3" applyFont="1" applyFill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0" borderId="7" xfId="0" applyBorder="1" applyAlignment="1">
      <alignment wrapText="1"/>
    </xf>
    <xf numFmtId="0" fontId="0" fillId="0" borderId="18" xfId="0" applyBorder="1"/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20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48A0F935-FD75-4BB1-80A0-8CA520668584}"/>
    <cellStyle name="Millares 4" xfId="7" xr:uid="{55EEB1F4-EDFB-497E-B30C-7E4F94383F11}"/>
    <cellStyle name="Millares 5" xfId="11" xr:uid="{38C0E5F8-D575-414E-A52E-F85E3B429C44}"/>
    <cellStyle name="Millares 6" xfId="17" xr:uid="{E21B916F-2B78-47FB-945B-7E2AA8FE8C5D}"/>
    <cellStyle name="Moneda" xfId="1" builtinId="4"/>
    <cellStyle name="Moneda 10" xfId="8" xr:uid="{87912316-D125-4054-B518-04EFEC53D5BC}"/>
    <cellStyle name="Moneda 11" xfId="15" xr:uid="{7C457D1B-F2A4-4CAE-B7EB-5890C8CE2A00}"/>
    <cellStyle name="Moneda 12" xfId="21" xr:uid="{869EE848-E689-4271-B6E0-B7B932161ACD}"/>
    <cellStyle name="Moneda 13" xfId="16" xr:uid="{4F0A2CB6-3A29-46F3-AC57-FBA62E17B89A}"/>
    <cellStyle name="Moneda 14" xfId="27" xr:uid="{845C92EA-9C75-4E0B-8F3C-48E693D6F4C2}"/>
    <cellStyle name="Moneda 15" xfId="29" xr:uid="{FD7BC1B9-2A9A-4C04-AE34-8E9F4C932D73}"/>
    <cellStyle name="Moneda 16" xfId="36" xr:uid="{D0EEA2A9-1BBE-47EE-8D34-6396F4CD98FB}"/>
    <cellStyle name="Moneda 17" xfId="33" xr:uid="{39D7EE4E-DA18-44DC-8241-8B74FC5EFF35}"/>
    <cellStyle name="Moneda 18" xfId="35" xr:uid="{010C1EA5-1BF8-4E17-8403-6208A0F73CBB}"/>
    <cellStyle name="Moneda 19" xfId="30" xr:uid="{9EFE9C2C-8AC5-4280-A3F7-CA59D7665F42}"/>
    <cellStyle name="Moneda 2" xfId="3" xr:uid="{5F2711D2-62AC-4C75-9B93-03DAD0432716}"/>
    <cellStyle name="Moneda 4" xfId="6" xr:uid="{02DD68BA-84FE-48E9-9A58-9ABCFF327EA8}"/>
    <cellStyle name="Moneda 5" xfId="9" xr:uid="{DA36E4FC-494C-490C-8D7C-7E8A27825460}"/>
    <cellStyle name="Moneda 6" xfId="13" xr:uid="{47EA32FA-64CA-4EC3-B519-1F2D49E82983}"/>
    <cellStyle name="Moneda 8" xfId="20" xr:uid="{C0595339-2009-440F-B030-DFEBAEA7D49C}"/>
    <cellStyle name="Moneda 9" xfId="24" xr:uid="{61CBFB28-E312-40F5-915C-520C6A479F6C}"/>
    <cellStyle name="Normal" xfId="0" builtinId="0"/>
    <cellStyle name="Normal 10" xfId="25" xr:uid="{FD596622-5601-4267-85BF-FCD64C502775}"/>
    <cellStyle name="Normal 11" xfId="23" xr:uid="{6699C45C-396B-4EB4-89E1-E631FCE84AD8}"/>
    <cellStyle name="Normal 12" xfId="18" xr:uid="{571AF06F-2330-4B6D-8BDC-C4018995CF5C}"/>
    <cellStyle name="Normal 13" xfId="22" xr:uid="{358D7D7D-AE57-44C2-A462-6C895D34F575}"/>
    <cellStyle name="Normal 14" xfId="26" xr:uid="{3437DF69-DF8A-4D2F-98F6-499F0FD179B4}"/>
    <cellStyle name="Normal 15" xfId="28" xr:uid="{3B41D8D4-44B8-4720-B2F0-8A3CF6429145}"/>
    <cellStyle name="Normal 16" xfId="34" xr:uid="{A402D07A-4499-43BB-8B24-AB701C65B042}"/>
    <cellStyle name="Normal 17" xfId="32" xr:uid="{196F3891-84BD-425E-B7EC-8855A9D9CDE6}"/>
    <cellStyle name="Normal 18" xfId="31" xr:uid="{F8E605FC-AD3C-495A-B181-AC47D8CB5C9E}"/>
    <cellStyle name="Normal 2" xfId="2" xr:uid="{E846BFBB-A850-4881-81E5-B79E8650EFE1}"/>
    <cellStyle name="Normal 4" xfId="5" xr:uid="{3268CE49-BAC3-401A-B1D4-93181AF4EADA}"/>
    <cellStyle name="Normal 5" xfId="10" xr:uid="{BD238AED-B8EA-4F7E-B3CF-F5025C073621}"/>
    <cellStyle name="Normal 6" xfId="12" xr:uid="{71536469-B035-4DBD-9FB3-A8E8BD93F6BE}"/>
    <cellStyle name="Normal 8" xfId="14" xr:uid="{ED9CC153-AC06-4ED3-9897-074B1D70E478}"/>
    <cellStyle name="Normal 9" xfId="19" xr:uid="{4622105D-B054-4219-8C62-6E47ACC91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97A47-9A67-4CA6-A276-20FFC0BDB025}">
  <dimension ref="A1:U369"/>
  <sheetViews>
    <sheetView tabSelected="1" topLeftCell="B330" zoomScaleNormal="100" zoomScaleSheetLayoutView="100" workbookViewId="0">
      <selection activeCell="H345" sqref="H345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2" customWidth="1"/>
    <col min="6" max="6" width="5.85546875" customWidth="1"/>
    <col min="7" max="7" width="8.42578125" customWidth="1"/>
    <col min="8" max="8" width="14.140625" customWidth="1"/>
    <col min="9" max="10" width="13" hidden="1" customWidth="1"/>
    <col min="11" max="11" width="11.85546875" style="53" customWidth="1"/>
    <col min="12" max="12" width="12" style="53" hidden="1" customWidth="1"/>
    <col min="13" max="13" width="12.7109375" customWidth="1"/>
    <col min="14" max="14" width="10.85546875" style="53" hidden="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7" t="s">
        <v>11</v>
      </c>
      <c r="H6" s="15" t="s">
        <v>12</v>
      </c>
      <c r="I6" s="15"/>
      <c r="J6" s="15"/>
      <c r="K6" s="18" t="s">
        <v>13</v>
      </c>
      <c r="L6" s="19" t="s">
        <v>14</v>
      </c>
      <c r="M6" s="15" t="s">
        <v>15</v>
      </c>
      <c r="N6" s="20" t="s">
        <v>16</v>
      </c>
      <c r="O6" s="21" t="s">
        <v>17</v>
      </c>
      <c r="P6" s="21" t="s">
        <v>18</v>
      </c>
      <c r="Q6" s="22" t="s">
        <v>19</v>
      </c>
      <c r="R6" s="15" t="s">
        <v>20</v>
      </c>
    </row>
    <row r="7" spans="1:21" ht="26.25" customHeight="1" x14ac:dyDescent="0.25">
      <c r="A7" s="23"/>
      <c r="B7" s="24"/>
      <c r="C7" s="25" t="s">
        <v>21</v>
      </c>
      <c r="D7" s="26"/>
      <c r="E7" s="27" t="s">
        <v>22</v>
      </c>
      <c r="F7" s="28">
        <v>132</v>
      </c>
      <c r="G7" s="29">
        <v>37.260273972602739</v>
      </c>
      <c r="H7" s="30">
        <v>6213.9331506849312</v>
      </c>
      <c r="I7" s="30">
        <f>H7*2</f>
        <v>12427.866301369862</v>
      </c>
      <c r="J7" s="30">
        <f>(K7*24)*9</f>
        <v>180112.67999999996</v>
      </c>
      <c r="K7" s="31">
        <v>833.8549999999999</v>
      </c>
      <c r="L7" s="31"/>
      <c r="M7" s="30">
        <v>392.49960679452045</v>
      </c>
      <c r="N7" s="31">
        <v>14.45</v>
      </c>
      <c r="O7" s="30">
        <v>0</v>
      </c>
      <c r="P7" s="30"/>
      <c r="Q7" s="30">
        <f>+H7+K7-M7-P7</f>
        <v>6655.2885438904104</v>
      </c>
      <c r="R7" s="32"/>
      <c r="T7" s="33"/>
    </row>
    <row r="8" spans="1:21" ht="26.25" customHeight="1" x14ac:dyDescent="0.25">
      <c r="A8" s="23"/>
      <c r="B8" s="24"/>
      <c r="C8" s="25" t="s">
        <v>23</v>
      </c>
      <c r="D8" s="26"/>
      <c r="E8" s="27" t="s">
        <v>22</v>
      </c>
      <c r="F8" s="28">
        <v>132</v>
      </c>
      <c r="G8" s="29">
        <v>37.260273972602739</v>
      </c>
      <c r="H8" s="30">
        <v>6213.9331506849312</v>
      </c>
      <c r="I8" s="30">
        <f t="shared" ref="I8:I15" si="0">H8*2</f>
        <v>12427.866301369862</v>
      </c>
      <c r="J8" s="30">
        <f t="shared" ref="J8:J15" si="1">(K8*24)*9</f>
        <v>180112.67999999996</v>
      </c>
      <c r="K8" s="31">
        <v>833.8549999999999</v>
      </c>
      <c r="L8" s="31"/>
      <c r="M8" s="30">
        <v>392.49960679452045</v>
      </c>
      <c r="N8" s="31">
        <v>14.45</v>
      </c>
      <c r="O8" s="30">
        <v>0</v>
      </c>
      <c r="P8" s="30"/>
      <c r="Q8" s="30">
        <f t="shared" ref="Q8:Q15" si="2">+H8+K8-M8-P8</f>
        <v>6655.2885438904104</v>
      </c>
      <c r="R8" s="32"/>
    </row>
    <row r="9" spans="1:21" ht="26.25" customHeight="1" x14ac:dyDescent="0.25">
      <c r="A9" s="23"/>
      <c r="B9" s="24"/>
      <c r="C9" s="25" t="s">
        <v>24</v>
      </c>
      <c r="D9" s="26"/>
      <c r="E9" s="27" t="s">
        <v>22</v>
      </c>
      <c r="F9" s="28">
        <v>132</v>
      </c>
      <c r="G9" s="29">
        <v>37.260273972602739</v>
      </c>
      <c r="H9" s="30">
        <v>6213.9331506849312</v>
      </c>
      <c r="I9" s="30">
        <f t="shared" si="0"/>
        <v>12427.866301369862</v>
      </c>
      <c r="J9" s="30">
        <f t="shared" si="1"/>
        <v>180112.67999999996</v>
      </c>
      <c r="K9" s="31">
        <v>833.8549999999999</v>
      </c>
      <c r="L9" s="31"/>
      <c r="M9" s="30">
        <v>392.49960679452045</v>
      </c>
      <c r="N9" s="31">
        <v>14.45</v>
      </c>
      <c r="O9" s="30">
        <v>0</v>
      </c>
      <c r="P9" s="30"/>
      <c r="Q9" s="30">
        <f t="shared" si="2"/>
        <v>6655.2885438904104</v>
      </c>
      <c r="R9" s="34"/>
      <c r="S9" s="35"/>
    </row>
    <row r="10" spans="1:21" ht="26.25" customHeight="1" x14ac:dyDescent="0.25">
      <c r="A10" s="23"/>
      <c r="B10" s="24"/>
      <c r="C10" s="25" t="s">
        <v>25</v>
      </c>
      <c r="D10" s="26"/>
      <c r="E10" s="27" t="s">
        <v>22</v>
      </c>
      <c r="F10" s="28">
        <v>132</v>
      </c>
      <c r="G10" s="29">
        <v>36.301369863013697</v>
      </c>
      <c r="H10" s="30">
        <v>6054.0157534246564</v>
      </c>
      <c r="I10" s="30">
        <f t="shared" si="0"/>
        <v>12108.031506849313</v>
      </c>
      <c r="J10" s="30">
        <f t="shared" si="1"/>
        <v>180112.67999999996</v>
      </c>
      <c r="K10" s="31">
        <v>833.8549999999999</v>
      </c>
      <c r="L10" s="31"/>
      <c r="M10" s="30">
        <v>375.10059397260301</v>
      </c>
      <c r="N10" s="31">
        <v>14.45</v>
      </c>
      <c r="O10" s="30">
        <v>0</v>
      </c>
      <c r="P10" s="30"/>
      <c r="Q10" s="30">
        <f t="shared" si="2"/>
        <v>6512.7701594520531</v>
      </c>
      <c r="R10" s="32"/>
    </row>
    <row r="11" spans="1:21" ht="26.25" customHeight="1" x14ac:dyDescent="0.25">
      <c r="A11" s="23"/>
      <c r="B11" s="24"/>
      <c r="C11" s="25" t="s">
        <v>26</v>
      </c>
      <c r="D11" s="26"/>
      <c r="E11" s="27" t="s">
        <v>22</v>
      </c>
      <c r="F11" s="28">
        <v>132</v>
      </c>
      <c r="G11" s="29">
        <v>37.260273972602739</v>
      </c>
      <c r="H11" s="30">
        <v>6213.9331506849312</v>
      </c>
      <c r="I11" s="30">
        <f t="shared" si="0"/>
        <v>12427.866301369862</v>
      </c>
      <c r="J11" s="30">
        <f t="shared" si="1"/>
        <v>180112.67999999996</v>
      </c>
      <c r="K11" s="31">
        <v>833.8549999999999</v>
      </c>
      <c r="L11" s="31"/>
      <c r="M11" s="30">
        <v>392.49960679452045</v>
      </c>
      <c r="N11" s="31">
        <v>14.45</v>
      </c>
      <c r="O11" s="30">
        <v>0</v>
      </c>
      <c r="P11" s="30"/>
      <c r="Q11" s="30">
        <f t="shared" si="2"/>
        <v>6655.2885438904104</v>
      </c>
      <c r="R11" s="32"/>
      <c r="T11" s="33"/>
    </row>
    <row r="12" spans="1:21" ht="26.25" customHeight="1" x14ac:dyDescent="0.25">
      <c r="A12" s="23"/>
      <c r="B12" s="24"/>
      <c r="C12" s="25" t="s">
        <v>27</v>
      </c>
      <c r="D12" s="26"/>
      <c r="E12" s="27" t="s">
        <v>22</v>
      </c>
      <c r="F12" s="28">
        <v>132</v>
      </c>
      <c r="G12" s="29">
        <v>37.260273972602739</v>
      </c>
      <c r="H12" s="30">
        <v>6213.9331506849312</v>
      </c>
      <c r="I12" s="30">
        <f t="shared" si="0"/>
        <v>12427.866301369862</v>
      </c>
      <c r="J12" s="30">
        <f t="shared" si="1"/>
        <v>180112.67999999996</v>
      </c>
      <c r="K12" s="31">
        <v>833.8549999999999</v>
      </c>
      <c r="L12" s="31"/>
      <c r="M12" s="30">
        <v>392.49960679452045</v>
      </c>
      <c r="N12" s="31">
        <v>14.45</v>
      </c>
      <c r="O12" s="30">
        <v>0</v>
      </c>
      <c r="P12" s="30"/>
      <c r="Q12" s="30">
        <f t="shared" si="2"/>
        <v>6655.2885438904104</v>
      </c>
      <c r="R12" s="32"/>
    </row>
    <row r="13" spans="1:21" ht="26.25" customHeight="1" x14ac:dyDescent="0.25">
      <c r="A13" s="36"/>
      <c r="C13" s="37" t="s">
        <v>28</v>
      </c>
      <c r="D13" s="26"/>
      <c r="E13" s="27" t="s">
        <v>22</v>
      </c>
      <c r="F13" s="28">
        <v>132</v>
      </c>
      <c r="G13" s="29">
        <v>37.260273972602739</v>
      </c>
      <c r="H13" s="30">
        <v>6213.9331506849312</v>
      </c>
      <c r="I13" s="30">
        <f t="shared" si="0"/>
        <v>12427.866301369862</v>
      </c>
      <c r="J13" s="30">
        <f t="shared" si="1"/>
        <v>180112.67999999996</v>
      </c>
      <c r="K13" s="31">
        <v>833.8549999999999</v>
      </c>
      <c r="L13" s="31"/>
      <c r="M13" s="30">
        <v>392.49960679452045</v>
      </c>
      <c r="N13" s="31">
        <v>14.45</v>
      </c>
      <c r="O13" s="30">
        <v>0</v>
      </c>
      <c r="P13" s="30"/>
      <c r="Q13" s="30">
        <f t="shared" si="2"/>
        <v>6655.2885438904104</v>
      </c>
      <c r="R13" s="32"/>
      <c r="T13" s="38"/>
    </row>
    <row r="14" spans="1:21" ht="26.25" customHeight="1" x14ac:dyDescent="0.25">
      <c r="A14" s="23"/>
      <c r="B14" s="24"/>
      <c r="C14" s="39" t="s">
        <v>29</v>
      </c>
      <c r="D14" s="26"/>
      <c r="E14" s="27" t="s">
        <v>22</v>
      </c>
      <c r="F14" s="28">
        <v>132</v>
      </c>
      <c r="G14" s="29">
        <v>37.260273972602739</v>
      </c>
      <c r="H14" s="30">
        <v>6213.9331506849312</v>
      </c>
      <c r="I14" s="30">
        <f t="shared" si="0"/>
        <v>12427.866301369862</v>
      </c>
      <c r="J14" s="30">
        <f t="shared" si="1"/>
        <v>180112.67999999996</v>
      </c>
      <c r="K14" s="31">
        <v>833.8549999999999</v>
      </c>
      <c r="L14" s="31"/>
      <c r="M14" s="30">
        <v>392.49960679452045</v>
      </c>
      <c r="N14" s="31">
        <v>14.45</v>
      </c>
      <c r="O14" s="30">
        <v>0</v>
      </c>
      <c r="P14" s="30"/>
      <c r="Q14" s="30">
        <f t="shared" si="2"/>
        <v>6655.2885438904104</v>
      </c>
      <c r="R14" s="32"/>
    </row>
    <row r="15" spans="1:21" ht="26.25" customHeight="1" x14ac:dyDescent="0.25">
      <c r="A15" s="23"/>
      <c r="B15" s="24"/>
      <c r="C15" s="39" t="s">
        <v>30</v>
      </c>
      <c r="D15" s="26"/>
      <c r="E15" s="27" t="s">
        <v>22</v>
      </c>
      <c r="F15" s="28">
        <v>132</v>
      </c>
      <c r="G15" s="29">
        <v>37.260273972602739</v>
      </c>
      <c r="H15" s="30">
        <v>6213.9331506849312</v>
      </c>
      <c r="I15" s="30">
        <f t="shared" si="0"/>
        <v>12427.866301369862</v>
      </c>
      <c r="J15" s="30">
        <f t="shared" si="1"/>
        <v>180112.67999999996</v>
      </c>
      <c r="K15" s="31">
        <v>833.8549999999999</v>
      </c>
      <c r="L15" s="31"/>
      <c r="M15" s="30">
        <v>392.49960679452045</v>
      </c>
      <c r="N15" s="31">
        <v>14.45</v>
      </c>
      <c r="O15" s="30">
        <v>0</v>
      </c>
      <c r="P15" s="30"/>
      <c r="Q15" s="30">
        <f t="shared" si="2"/>
        <v>6655.2885438904104</v>
      </c>
      <c r="R15" s="32"/>
    </row>
    <row r="16" spans="1:21" s="2" customFormat="1" ht="15.75" thickBot="1" x14ac:dyDescent="0.3">
      <c r="A16"/>
      <c r="B16"/>
      <c r="C16" s="40"/>
      <c r="D16" s="41"/>
      <c r="E16" s="6"/>
      <c r="F16" s="42"/>
      <c r="G16" s="43" t="s">
        <v>31</v>
      </c>
      <c r="H16" s="44">
        <f>SUM(H7:H15)</f>
        <v>55765.480958904118</v>
      </c>
      <c r="I16" s="44"/>
      <c r="J16" s="44"/>
      <c r="K16" s="45">
        <f t="shared" ref="K16:Q16" si="3">SUM(K7:K15)</f>
        <v>7504.6949999999979</v>
      </c>
      <c r="L16" s="45">
        <f t="shared" si="3"/>
        <v>0</v>
      </c>
      <c r="M16" s="44">
        <f t="shared" si="3"/>
        <v>3515.0974483287664</v>
      </c>
      <c r="N16" s="45">
        <f t="shared" si="3"/>
        <v>130.05000000000001</v>
      </c>
      <c r="O16" s="44">
        <f t="shared" si="3"/>
        <v>0</v>
      </c>
      <c r="P16" s="45">
        <f t="shared" si="3"/>
        <v>0</v>
      </c>
      <c r="Q16" s="44">
        <f t="shared" si="3"/>
        <v>59755.078510575346</v>
      </c>
      <c r="R16" s="41"/>
      <c r="T16"/>
      <c r="U16"/>
    </row>
    <row r="17" spans="1:21" s="2" customFormat="1" ht="14.25" customHeight="1" x14ac:dyDescent="0.25">
      <c r="A17"/>
      <c r="B17"/>
      <c r="C17" s="40"/>
      <c r="D17" s="41"/>
      <c r="E17" s="6"/>
      <c r="F17" s="42"/>
      <c r="G17" s="40"/>
      <c r="H17" s="46"/>
      <c r="I17" s="46"/>
      <c r="J17" s="46"/>
      <c r="K17" s="47"/>
      <c r="L17" s="47"/>
      <c r="M17" s="46"/>
      <c r="N17" s="47"/>
      <c r="O17" s="46"/>
      <c r="P17" s="46"/>
      <c r="Q17" s="46"/>
      <c r="R17" s="41"/>
      <c r="T17"/>
      <c r="U17"/>
    </row>
    <row r="18" spans="1:21" s="2" customFormat="1" ht="14.25" customHeight="1" x14ac:dyDescent="0.25">
      <c r="A18"/>
      <c r="B18"/>
      <c r="C18" s="40"/>
      <c r="D18" s="41"/>
      <c r="E18" s="6"/>
      <c r="F18" s="42"/>
      <c r="G18" s="40"/>
      <c r="H18" s="46"/>
      <c r="I18" s="46"/>
      <c r="J18" s="46"/>
      <c r="K18" s="47"/>
      <c r="L18" s="47"/>
      <c r="M18" s="46"/>
      <c r="N18" s="47"/>
      <c r="O18" s="46"/>
      <c r="P18" s="46"/>
      <c r="Q18" s="46"/>
      <c r="R18" s="41"/>
      <c r="T18"/>
      <c r="U18"/>
    </row>
    <row r="19" spans="1:21" s="2" customFormat="1" x14ac:dyDescent="0.25">
      <c r="A19"/>
      <c r="B19"/>
      <c r="C19" s="40"/>
      <c r="D19" s="41"/>
      <c r="E19" s="6"/>
      <c r="F19" s="42"/>
      <c r="G19" s="40"/>
      <c r="H19" s="46"/>
      <c r="I19" s="46"/>
      <c r="J19" s="46"/>
      <c r="K19" s="47"/>
      <c r="L19" s="47"/>
      <c r="M19" s="46"/>
      <c r="N19" s="47"/>
      <c r="O19" s="46"/>
      <c r="P19" s="46"/>
      <c r="Q19" s="46"/>
      <c r="R19" s="41"/>
      <c r="T19"/>
      <c r="U19"/>
    </row>
    <row r="20" spans="1:21" s="2" customFormat="1" ht="15.75" thickBot="1" x14ac:dyDescent="0.3">
      <c r="A20"/>
      <c r="B20"/>
      <c r="C20" s="48"/>
      <c r="D20" s="49"/>
      <c r="E20" s="50"/>
      <c r="F20" s="51"/>
      <c r="G20"/>
      <c r="H20"/>
      <c r="I20" s="49"/>
      <c r="J20" s="49"/>
      <c r="K20" s="52"/>
      <c r="L20" s="52"/>
      <c r="M20" s="49"/>
      <c r="N20" s="53"/>
      <c r="O20"/>
      <c r="P20"/>
      <c r="Q20"/>
      <c r="R20"/>
      <c r="T20"/>
      <c r="U20"/>
    </row>
    <row r="21" spans="1:21" s="2" customFormat="1" x14ac:dyDescent="0.25">
      <c r="A21"/>
      <c r="B21"/>
      <c r="C21" s="54" t="s">
        <v>32</v>
      </c>
      <c r="D21" s="54"/>
      <c r="E21" s="54"/>
      <c r="F21" s="54"/>
      <c r="G21" s="54"/>
      <c r="I21" s="55"/>
      <c r="J21" s="55"/>
      <c r="K21" s="56" t="s">
        <v>33</v>
      </c>
      <c r="L21" s="56"/>
      <c r="M21" s="56"/>
      <c r="N21"/>
      <c r="O21"/>
      <c r="P21"/>
      <c r="Q21" s="56" t="s">
        <v>34</v>
      </c>
      <c r="R21" s="56"/>
      <c r="T21"/>
      <c r="U21"/>
    </row>
    <row r="22" spans="1:21" s="57" customFormat="1" x14ac:dyDescent="0.25">
      <c r="B22"/>
      <c r="C22" s="54" t="s">
        <v>35</v>
      </c>
      <c r="D22" s="54"/>
      <c r="E22" s="54"/>
      <c r="F22" s="54"/>
      <c r="G22" s="54"/>
      <c r="I22"/>
      <c r="J22"/>
      <c r="K22" t="s">
        <v>36</v>
      </c>
      <c r="L22"/>
      <c r="M22"/>
      <c r="N22"/>
      <c r="O22"/>
      <c r="P22"/>
      <c r="Q22" s="54" t="s">
        <v>37</v>
      </c>
      <c r="R22" s="54"/>
      <c r="S22" s="2"/>
      <c r="T22"/>
      <c r="U22"/>
    </row>
    <row r="23" spans="1:21" s="2" customFormat="1" ht="15.75" x14ac:dyDescent="0.25">
      <c r="A23"/>
      <c r="B23"/>
      <c r="C23" s="58"/>
      <c r="D23" s="42"/>
      <c r="E23" s="59"/>
      <c r="F23" s="42"/>
      <c r="G23"/>
      <c r="H23" s="42"/>
      <c r="I23" s="42"/>
      <c r="J23" s="42"/>
      <c r="K23" s="60"/>
      <c r="L23" s="60"/>
      <c r="M23" s="42"/>
      <c r="N23" s="60"/>
      <c r="O23"/>
      <c r="P23"/>
      <c r="Q23" s="42"/>
      <c r="R23" s="42"/>
      <c r="T23"/>
      <c r="U23"/>
    </row>
    <row r="24" spans="1:21" s="2" customFormat="1" ht="15.75" x14ac:dyDescent="0.25">
      <c r="A24"/>
      <c r="B24"/>
      <c r="C24" s="58"/>
      <c r="D24" s="42"/>
      <c r="E24" s="59"/>
      <c r="F24" s="42"/>
      <c r="G24"/>
      <c r="H24" s="42"/>
      <c r="I24" s="42"/>
      <c r="J24" s="42"/>
      <c r="K24" s="60"/>
      <c r="L24" s="60"/>
      <c r="M24" s="42"/>
      <c r="N24" s="60"/>
      <c r="O24"/>
      <c r="P24"/>
      <c r="Q24" s="42"/>
      <c r="R24" s="42"/>
      <c r="T24"/>
      <c r="U24"/>
    </row>
    <row r="25" spans="1:21" s="2" customFormat="1" ht="15.75" x14ac:dyDescent="0.25">
      <c r="A25"/>
      <c r="B25"/>
      <c r="C25" s="58"/>
      <c r="D25" s="42"/>
      <c r="E25" s="59"/>
      <c r="F25" s="42"/>
      <c r="G25"/>
      <c r="H25" s="42"/>
      <c r="I25" s="42"/>
      <c r="J25" s="42"/>
      <c r="K25" s="60"/>
      <c r="L25" s="60"/>
      <c r="M25" s="42"/>
      <c r="N25" s="60"/>
      <c r="O25"/>
      <c r="P25"/>
      <c r="Q25" s="42"/>
      <c r="R25" s="42"/>
      <c r="T25"/>
      <c r="U25"/>
    </row>
    <row r="26" spans="1:21" s="2" customFormat="1" ht="18.75" customHeight="1" x14ac:dyDescent="0.5">
      <c r="A26"/>
      <c r="B26" s="61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2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4" t="s">
        <v>2</v>
      </c>
      <c r="D28" s="63" t="s">
        <v>38</v>
      </c>
      <c r="E28" s="64"/>
      <c r="F28" s="65"/>
      <c r="G28" s="63"/>
      <c r="H28" s="63"/>
      <c r="I28" s="63"/>
      <c r="J28" s="63"/>
      <c r="K28" s="66"/>
      <c r="L28" s="66"/>
      <c r="M28" s="63"/>
      <c r="N28" s="66"/>
      <c r="O28" s="63"/>
      <c r="P28" s="63"/>
      <c r="Q28" s="63"/>
      <c r="R28" s="67" t="s">
        <v>3</v>
      </c>
      <c r="T28"/>
      <c r="U28"/>
    </row>
    <row r="29" spans="1:21" s="2" customFormat="1" ht="12.75" customHeight="1" x14ac:dyDescent="0.25">
      <c r="A29"/>
      <c r="B29"/>
      <c r="C29" s="68" t="s">
        <v>39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 DE ENERO AL 30 DE SEPTIEMBRE 2021</v>
      </c>
      <c r="D30" s="13"/>
      <c r="E30" s="6"/>
      <c r="F30" s="69"/>
      <c r="G30" s="70"/>
      <c r="H30" s="70"/>
      <c r="I30" s="70"/>
      <c r="J30" s="70"/>
      <c r="K30" s="71"/>
      <c r="L30" s="71"/>
      <c r="M30" s="70"/>
      <c r="N30" s="71"/>
      <c r="O30" s="70"/>
      <c r="P30" s="70"/>
      <c r="Q30" s="70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7" t="s">
        <v>11</v>
      </c>
      <c r="H31" s="15" t="s">
        <v>12</v>
      </c>
      <c r="I31" s="15"/>
      <c r="J31" s="15"/>
      <c r="K31" s="18" t="s">
        <v>13</v>
      </c>
      <c r="L31" s="19" t="s">
        <v>14</v>
      </c>
      <c r="M31" s="15" t="s">
        <v>15</v>
      </c>
      <c r="N31" s="20" t="s">
        <v>16</v>
      </c>
      <c r="O31" s="21" t="s">
        <v>17</v>
      </c>
      <c r="P31" s="21" t="s">
        <v>18</v>
      </c>
      <c r="Q31" s="22" t="s">
        <v>19</v>
      </c>
      <c r="R31" s="15" t="s">
        <v>20</v>
      </c>
    </row>
    <row r="32" spans="1:21" ht="26.25" customHeight="1" x14ac:dyDescent="0.25">
      <c r="A32" s="23" t="s">
        <v>40</v>
      </c>
      <c r="B32" s="72"/>
      <c r="C32" s="73" t="s">
        <v>32</v>
      </c>
      <c r="D32" s="74"/>
      <c r="E32" s="75" t="s">
        <v>41</v>
      </c>
      <c r="F32" s="76">
        <v>132</v>
      </c>
      <c r="G32" s="29">
        <v>37.260273972602739</v>
      </c>
      <c r="H32" s="30">
        <v>33068.120547945204</v>
      </c>
      <c r="I32" s="30">
        <f>H32*2</f>
        <v>66136.241095890407</v>
      </c>
      <c r="J32" s="30">
        <f>K32*24</f>
        <v>106498.79999999999</v>
      </c>
      <c r="K32" s="77">
        <v>4437.45</v>
      </c>
      <c r="L32" s="77"/>
      <c r="M32" s="78">
        <v>7901.7722728767103</v>
      </c>
      <c r="N32" s="77">
        <v>0</v>
      </c>
      <c r="O32" s="78">
        <v>0</v>
      </c>
      <c r="P32" s="78"/>
      <c r="Q32" s="30">
        <f t="shared" ref="Q32:Q33" si="4">+H32+K32-M32-P32</f>
        <v>29603.79827506849</v>
      </c>
      <c r="R32" s="79"/>
      <c r="T32" s="33"/>
      <c r="U32" s="80"/>
    </row>
    <row r="33" spans="1:20" ht="26.25" customHeight="1" x14ac:dyDescent="0.25">
      <c r="A33" s="23" t="s">
        <v>42</v>
      </c>
      <c r="B33" s="24"/>
      <c r="C33" s="73" t="s">
        <v>43</v>
      </c>
      <c r="D33" s="74"/>
      <c r="E33" s="75" t="s">
        <v>44</v>
      </c>
      <c r="F33" s="76">
        <v>132</v>
      </c>
      <c r="G33" s="29">
        <v>37.260273972602739</v>
      </c>
      <c r="H33" s="30">
        <v>6118.3232876712336</v>
      </c>
      <c r="I33" s="30">
        <f>H33*2</f>
        <v>12236.646575342467</v>
      </c>
      <c r="J33" s="30">
        <f>K33*24</f>
        <v>19704.600000000002</v>
      </c>
      <c r="K33" s="77">
        <v>821.02500000000009</v>
      </c>
      <c r="L33" s="77"/>
      <c r="M33" s="81">
        <v>382.09725369862952</v>
      </c>
      <c r="N33" s="82">
        <v>16.920000000000002</v>
      </c>
      <c r="O33" s="83">
        <v>0</v>
      </c>
      <c r="P33" s="83"/>
      <c r="Q33" s="30">
        <f t="shared" si="4"/>
        <v>6557.2510339726041</v>
      </c>
      <c r="R33" s="84"/>
      <c r="T33" s="85"/>
    </row>
    <row r="34" spans="1:20" ht="15.75" thickBot="1" x14ac:dyDescent="0.3">
      <c r="C34" s="86"/>
      <c r="D34" s="70"/>
      <c r="E34" s="64"/>
      <c r="F34" s="87"/>
      <c r="G34" s="88" t="s">
        <v>31</v>
      </c>
      <c r="H34" s="89">
        <f>SUM(H32:H33)</f>
        <v>39186.443835616439</v>
      </c>
      <c r="I34" s="89"/>
      <c r="J34" s="89"/>
      <c r="K34" s="90">
        <f>SUM(K32:K33)</f>
        <v>5258.4750000000004</v>
      </c>
      <c r="L34" s="90">
        <f>SUM(L32:L33)</f>
        <v>0</v>
      </c>
      <c r="M34" s="89">
        <f>SUM(M32:M33)</f>
        <v>8283.8695265753395</v>
      </c>
      <c r="N34" s="90">
        <f>SUM(N32:N33)</f>
        <v>16.920000000000002</v>
      </c>
      <c r="O34" s="90">
        <f t="shared" ref="O34:P34" si="5">SUM(O32:O33)</f>
        <v>0</v>
      </c>
      <c r="P34" s="90">
        <f t="shared" si="5"/>
        <v>0</v>
      </c>
      <c r="Q34" s="89">
        <f>SUM(Q32:Q33)</f>
        <v>36161.049309041096</v>
      </c>
      <c r="R34" s="70"/>
    </row>
    <row r="35" spans="1:20" ht="10.5" customHeight="1" x14ac:dyDescent="0.25">
      <c r="C35" s="91"/>
      <c r="F35" s="42"/>
    </row>
    <row r="36" spans="1:20" ht="15.75" x14ac:dyDescent="0.25">
      <c r="C36" s="93" t="s">
        <v>45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</row>
    <row r="37" spans="1:20" x14ac:dyDescent="0.25">
      <c r="C37" s="12" t="str">
        <f>C30</f>
        <v>PERIODO DEL 1 DE ENERO AL 30 DE SEPTIEMBRE 2021</v>
      </c>
      <c r="D37" s="13"/>
      <c r="E37" s="6"/>
      <c r="F37" s="95"/>
      <c r="G37" s="96"/>
      <c r="H37" s="97"/>
      <c r="I37" s="97"/>
      <c r="J37" s="97"/>
      <c r="K37" s="98"/>
      <c r="L37" s="98"/>
      <c r="M37" s="97"/>
      <c r="N37" s="98"/>
      <c r="O37" s="97"/>
      <c r="P37" s="97"/>
      <c r="Q37" s="97"/>
      <c r="R37" s="96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7" t="s">
        <v>11</v>
      </c>
      <c r="H38" s="15" t="s">
        <v>12</v>
      </c>
      <c r="I38" s="15"/>
      <c r="J38" s="15"/>
      <c r="K38" s="18" t="s">
        <v>13</v>
      </c>
      <c r="L38" s="19" t="s">
        <v>14</v>
      </c>
      <c r="M38" s="15" t="s">
        <v>15</v>
      </c>
      <c r="N38" s="20" t="s">
        <v>16</v>
      </c>
      <c r="O38" s="21" t="s">
        <v>17</v>
      </c>
      <c r="P38" s="21" t="s">
        <v>18</v>
      </c>
      <c r="Q38" s="22" t="s">
        <v>19</v>
      </c>
      <c r="R38" s="15" t="s">
        <v>20</v>
      </c>
    </row>
    <row r="39" spans="1:20" ht="26.25" customHeight="1" x14ac:dyDescent="0.25">
      <c r="A39" s="23" t="s">
        <v>46</v>
      </c>
      <c r="C39" s="37" t="s">
        <v>47</v>
      </c>
      <c r="D39" s="99" t="s">
        <v>48</v>
      </c>
      <c r="E39" s="100" t="s">
        <v>36</v>
      </c>
      <c r="F39" s="101">
        <v>132</v>
      </c>
      <c r="G39" s="29">
        <v>37.260273972602739</v>
      </c>
      <c r="H39" s="30">
        <v>14475.616438356165</v>
      </c>
      <c r="I39" s="30">
        <f>H39*2</f>
        <v>28951.232876712329</v>
      </c>
      <c r="J39" s="30">
        <f>K39*24</f>
        <v>46620</v>
      </c>
      <c r="K39" s="77">
        <v>1942.5</v>
      </c>
      <c r="L39" s="77"/>
      <c r="M39" s="83">
        <v>2671.82</v>
      </c>
      <c r="N39" s="102">
        <v>0</v>
      </c>
      <c r="O39" s="103">
        <v>0</v>
      </c>
      <c r="P39" s="103"/>
      <c r="Q39" s="30">
        <f t="shared" ref="Q39:Q40" si="6">+H39+K39-M39-P39</f>
        <v>13746.296438356163</v>
      </c>
      <c r="R39" s="104"/>
    </row>
    <row r="40" spans="1:20" ht="26.25" customHeight="1" x14ac:dyDescent="0.25">
      <c r="A40" s="23" t="s">
        <v>49</v>
      </c>
      <c r="B40" s="24"/>
      <c r="C40" s="25" t="s">
        <v>50</v>
      </c>
      <c r="D40" s="105"/>
      <c r="E40" s="100" t="s">
        <v>51</v>
      </c>
      <c r="F40" s="101">
        <v>132</v>
      </c>
      <c r="G40" s="29">
        <v>37.260273972602739</v>
      </c>
      <c r="H40" s="30">
        <f>159.92+14103.08</f>
        <v>14263</v>
      </c>
      <c r="I40" s="30">
        <f>H40*2</f>
        <v>28526</v>
      </c>
      <c r="J40" s="30">
        <f>K40*24</f>
        <v>46620</v>
      </c>
      <c r="K40" s="77">
        <v>1942.5</v>
      </c>
      <c r="L40" s="77"/>
      <c r="M40" s="83">
        <v>2592.25</v>
      </c>
      <c r="N40" s="102">
        <v>0</v>
      </c>
      <c r="O40" s="83">
        <v>0</v>
      </c>
      <c r="P40" s="83"/>
      <c r="Q40" s="30">
        <f t="shared" si="6"/>
        <v>13613.25</v>
      </c>
      <c r="R40" s="104"/>
    </row>
    <row r="41" spans="1:20" ht="15.75" thickBot="1" x14ac:dyDescent="0.3">
      <c r="C41" s="106"/>
      <c r="D41" s="96"/>
      <c r="E41" s="107"/>
      <c r="F41" s="108"/>
      <c r="G41" s="109" t="s">
        <v>31</v>
      </c>
      <c r="H41" s="110">
        <f>SUM(H39:H40)</f>
        <v>28738.616438356163</v>
      </c>
      <c r="I41" s="110"/>
      <c r="J41" s="110"/>
      <c r="K41" s="111">
        <f>SUM(K39:K40)</f>
        <v>3885</v>
      </c>
      <c r="L41" s="111">
        <f>SUM(L39:L40)</f>
        <v>0</v>
      </c>
      <c r="M41" s="110">
        <f>SUM(M39:M40)</f>
        <v>5264.07</v>
      </c>
      <c r="N41" s="111">
        <f>SUM(N39:N40)</f>
        <v>0</v>
      </c>
      <c r="O41" s="111">
        <f t="shared" ref="O41" si="7">SUM(O39:O40)</f>
        <v>0</v>
      </c>
      <c r="P41" s="111">
        <f>SUM(P39:P40)</f>
        <v>0</v>
      </c>
      <c r="Q41" s="112">
        <f>SUM(Q39:Q40)</f>
        <v>27359.546438356163</v>
      </c>
      <c r="R41" s="96"/>
    </row>
    <row r="42" spans="1:20" ht="15.75" x14ac:dyDescent="0.25">
      <c r="C42" s="113" t="s">
        <v>52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4"/>
      <c r="Q42" s="115"/>
      <c r="R42" s="116"/>
    </row>
    <row r="43" spans="1:20" x14ac:dyDescent="0.25">
      <c r="C43" s="12" t="str">
        <f>C37</f>
        <v>PERIODO DEL 1 DE ENERO AL 30 DE SEPTIEMBRE 2021</v>
      </c>
      <c r="D43" s="12"/>
      <c r="E43" s="6"/>
      <c r="F43" s="117"/>
      <c r="G43" s="118"/>
      <c r="H43" s="119"/>
      <c r="I43" s="119"/>
      <c r="J43" s="119"/>
      <c r="K43" s="120"/>
      <c r="L43" s="120"/>
      <c r="M43" s="119"/>
      <c r="N43" s="120"/>
      <c r="O43" s="119"/>
      <c r="P43" s="119"/>
      <c r="Q43" s="119"/>
      <c r="R43" s="121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7" t="s">
        <v>11</v>
      </c>
      <c r="H44" s="15" t="s">
        <v>12</v>
      </c>
      <c r="I44" s="15"/>
      <c r="J44" s="15"/>
      <c r="K44" s="18" t="s">
        <v>13</v>
      </c>
      <c r="L44" s="19" t="s">
        <v>14</v>
      </c>
      <c r="M44" s="15" t="s">
        <v>15</v>
      </c>
      <c r="N44" s="20" t="s">
        <v>16</v>
      </c>
      <c r="O44" s="21" t="s">
        <v>17</v>
      </c>
      <c r="P44" s="21" t="s">
        <v>18</v>
      </c>
      <c r="Q44" s="22" t="s">
        <v>19</v>
      </c>
      <c r="R44" s="15" t="s">
        <v>20</v>
      </c>
    </row>
    <row r="45" spans="1:20" ht="26.25" customHeight="1" x14ac:dyDescent="0.25">
      <c r="A45" s="23" t="s">
        <v>53</v>
      </c>
      <c r="C45" s="122" t="s">
        <v>54</v>
      </c>
      <c r="D45" s="123"/>
      <c r="E45" s="124" t="s">
        <v>55</v>
      </c>
      <c r="F45" s="125">
        <v>132</v>
      </c>
      <c r="G45" s="29">
        <v>37.260273972602739</v>
      </c>
      <c r="H45" s="30">
        <v>12842.871232876712</v>
      </c>
      <c r="I45" s="30">
        <f>H45*2</f>
        <v>25685.742465753425</v>
      </c>
      <c r="J45" s="30">
        <f>K45*24</f>
        <v>41361.600000000006</v>
      </c>
      <c r="K45" s="77">
        <v>1723.4</v>
      </c>
      <c r="L45" s="77"/>
      <c r="M45" s="126">
        <v>2276.2649753424671</v>
      </c>
      <c r="N45" s="127">
        <v>0</v>
      </c>
      <c r="O45" s="128">
        <v>0</v>
      </c>
      <c r="P45" s="81"/>
      <c r="Q45" s="30">
        <f t="shared" ref="Q45:Q48" si="8">+H45+K45-M45-P45</f>
        <v>12290.006257534245</v>
      </c>
      <c r="R45" s="129"/>
    </row>
    <row r="46" spans="1:20" ht="26.25" customHeight="1" x14ac:dyDescent="0.25">
      <c r="A46" s="23" t="s">
        <v>56</v>
      </c>
      <c r="C46" s="130" t="s">
        <v>57</v>
      </c>
      <c r="D46" s="123"/>
      <c r="E46" s="124" t="s">
        <v>58</v>
      </c>
      <c r="F46" s="125">
        <v>132</v>
      </c>
      <c r="G46" s="29">
        <v>37.119999999999997</v>
      </c>
      <c r="H46" s="30">
        <v>12795.65</v>
      </c>
      <c r="I46" s="30">
        <f>H46*2</f>
        <v>25591.3</v>
      </c>
      <c r="J46" s="30">
        <f>K46*24</f>
        <v>41361.600000000006</v>
      </c>
      <c r="K46" s="77">
        <v>1723.4</v>
      </c>
      <c r="L46" s="77"/>
      <c r="M46" s="126">
        <v>2266.1799999999998</v>
      </c>
      <c r="N46" s="127">
        <v>0</v>
      </c>
      <c r="O46" s="128">
        <v>0</v>
      </c>
      <c r="P46" s="128"/>
      <c r="Q46" s="30">
        <f t="shared" si="8"/>
        <v>12252.869999999999</v>
      </c>
      <c r="R46" s="131"/>
    </row>
    <row r="47" spans="1:20" ht="26.25" customHeight="1" x14ac:dyDescent="0.25">
      <c r="A47" s="23" t="s">
        <v>59</v>
      </c>
      <c r="C47" s="132" t="s">
        <v>60</v>
      </c>
      <c r="D47" s="133"/>
      <c r="E47" s="134" t="s">
        <v>61</v>
      </c>
      <c r="F47" s="125">
        <v>132</v>
      </c>
      <c r="G47" s="29">
        <v>37.260273972602739</v>
      </c>
      <c r="H47" s="30">
        <v>5617.2843835616441</v>
      </c>
      <c r="I47" s="30"/>
      <c r="J47" s="30"/>
      <c r="K47" s="77">
        <v>753.79000000000008</v>
      </c>
      <c r="L47" s="77"/>
      <c r="M47" s="81">
        <v>327.5842209315071</v>
      </c>
      <c r="N47" s="82">
        <v>44.22</v>
      </c>
      <c r="O47" s="83">
        <v>0</v>
      </c>
      <c r="P47" s="83"/>
      <c r="Q47" s="30">
        <f t="shared" si="8"/>
        <v>6043.4901626301371</v>
      </c>
      <c r="R47" s="135"/>
    </row>
    <row r="48" spans="1:20" ht="26.25" customHeight="1" x14ac:dyDescent="0.25">
      <c r="A48" s="23"/>
      <c r="C48" s="132" t="s">
        <v>62</v>
      </c>
      <c r="D48" s="133"/>
      <c r="E48" s="134" t="s">
        <v>63</v>
      </c>
      <c r="F48" s="125">
        <v>132</v>
      </c>
      <c r="G48" s="29">
        <v>37.260273972602739</v>
      </c>
      <c r="H48" s="30">
        <v>7706.5424657534249</v>
      </c>
      <c r="I48" s="30">
        <f>H48*2</f>
        <v>15413.08493150685</v>
      </c>
      <c r="J48" s="30">
        <f>K48*24</f>
        <v>24819.600000000002</v>
      </c>
      <c r="K48" s="77">
        <v>1034.1500000000001</v>
      </c>
      <c r="L48" s="77"/>
      <c r="M48" s="81">
        <v>554.89550027397252</v>
      </c>
      <c r="N48" s="82">
        <v>0</v>
      </c>
      <c r="O48" s="81">
        <v>0</v>
      </c>
      <c r="P48" s="81"/>
      <c r="Q48" s="30">
        <f t="shared" si="8"/>
        <v>8185.7969654794533</v>
      </c>
      <c r="R48" s="135"/>
    </row>
    <row r="49" spans="1:21" ht="15.75" thickBot="1" x14ac:dyDescent="0.3">
      <c r="C49" s="136"/>
      <c r="D49" s="118"/>
      <c r="E49" s="137"/>
      <c r="F49" s="138"/>
      <c r="G49" s="139" t="s">
        <v>31</v>
      </c>
      <c r="H49" s="140">
        <f t="shared" ref="H49:Q49" si="9">SUM(H45:H48)</f>
        <v>38962.348082191784</v>
      </c>
      <c r="I49" s="140">
        <f t="shared" si="9"/>
        <v>66690.127397260279</v>
      </c>
      <c r="J49" s="140">
        <f t="shared" si="9"/>
        <v>107542.80000000002</v>
      </c>
      <c r="K49" s="140">
        <f t="shared" si="9"/>
        <v>5234.74</v>
      </c>
      <c r="L49" s="140">
        <f t="shared" si="9"/>
        <v>0</v>
      </c>
      <c r="M49" s="140">
        <f t="shared" si="9"/>
        <v>5424.924696547946</v>
      </c>
      <c r="N49" s="140">
        <f t="shared" si="9"/>
        <v>44.22</v>
      </c>
      <c r="O49" s="140">
        <f t="shared" si="9"/>
        <v>0</v>
      </c>
      <c r="P49" s="140">
        <f t="shared" si="9"/>
        <v>0</v>
      </c>
      <c r="Q49" s="140">
        <f t="shared" si="9"/>
        <v>38772.163385643835</v>
      </c>
      <c r="R49" s="118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 DE ENERO AL 30 DE SEPTIEMBRE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7" t="s">
        <v>11</v>
      </c>
      <c r="H52" s="15" t="s">
        <v>12</v>
      </c>
      <c r="I52" s="15"/>
      <c r="J52" s="15"/>
      <c r="K52" s="18" t="s">
        <v>13</v>
      </c>
      <c r="L52" s="19" t="s">
        <v>14</v>
      </c>
      <c r="M52" s="15" t="s">
        <v>15</v>
      </c>
      <c r="N52" s="20" t="s">
        <v>16</v>
      </c>
      <c r="O52" s="21" t="s">
        <v>17</v>
      </c>
      <c r="P52" s="21" t="s">
        <v>18</v>
      </c>
      <c r="Q52" s="22" t="s">
        <v>19</v>
      </c>
      <c r="R52" s="15" t="s">
        <v>20</v>
      </c>
    </row>
    <row r="53" spans="1:21" ht="23.25" customHeight="1" x14ac:dyDescent="0.25">
      <c r="A53" s="23" t="s">
        <v>65</v>
      </c>
      <c r="C53" s="122" t="s">
        <v>66</v>
      </c>
      <c r="D53" s="147"/>
      <c r="E53" s="148" t="s">
        <v>67</v>
      </c>
      <c r="F53" s="125">
        <v>132</v>
      </c>
      <c r="G53" s="29">
        <v>37.260273972602739</v>
      </c>
      <c r="H53" s="30">
        <v>8826.9834246575338</v>
      </c>
      <c r="I53" s="30">
        <f>H53*2</f>
        <v>17653.966849315068</v>
      </c>
      <c r="J53" s="30">
        <f>K53*24</f>
        <v>28960.44</v>
      </c>
      <c r="K53" s="77">
        <v>1206.6849999999999</v>
      </c>
      <c r="L53" s="77"/>
      <c r="M53" s="149">
        <v>897.90231899783828</v>
      </c>
      <c r="N53" s="150">
        <v>0</v>
      </c>
      <c r="O53" s="149">
        <v>0</v>
      </c>
      <c r="P53" s="149"/>
      <c r="Q53" s="30">
        <f t="shared" ref="Q53:Q54" si="10">+H53+K53-M53-P53</f>
        <v>9135.7661056596953</v>
      </c>
      <c r="R53" s="151"/>
    </row>
    <row r="54" spans="1:21" ht="23.25" customHeight="1" x14ac:dyDescent="0.25">
      <c r="A54" s="23" t="s">
        <v>68</v>
      </c>
      <c r="C54" s="152" t="s">
        <v>69</v>
      </c>
      <c r="D54" s="147"/>
      <c r="E54" s="148" t="s">
        <v>70</v>
      </c>
      <c r="F54" s="125">
        <v>132</v>
      </c>
      <c r="G54" s="29">
        <v>37.260273972602739</v>
      </c>
      <c r="H54" s="30">
        <v>5617.28</v>
      </c>
      <c r="I54" s="30"/>
      <c r="J54" s="30"/>
      <c r="K54" s="77">
        <v>753.79000000000008</v>
      </c>
      <c r="L54" s="77"/>
      <c r="M54" s="81">
        <v>327.58</v>
      </c>
      <c r="N54" s="82">
        <v>44.22</v>
      </c>
      <c r="O54" s="153">
        <v>0</v>
      </c>
      <c r="P54" s="153"/>
      <c r="Q54" s="30">
        <f t="shared" si="10"/>
        <v>6043.49</v>
      </c>
      <c r="R54" s="151"/>
    </row>
    <row r="55" spans="1:21" ht="12.75" customHeight="1" thickBot="1" x14ac:dyDescent="0.3">
      <c r="C55" s="154"/>
      <c r="D55" s="144"/>
      <c r="E55" s="155"/>
      <c r="F55" s="156"/>
      <c r="G55" s="157" t="s">
        <v>31</v>
      </c>
      <c r="H55" s="158">
        <f>SUM(H53:H54)</f>
        <v>14444.263424657533</v>
      </c>
      <c r="I55" s="158">
        <f t="shared" ref="I55:Q55" si="11">SUM(I53:I54)</f>
        <v>17653.966849315068</v>
      </c>
      <c r="J55" s="158">
        <f t="shared" si="11"/>
        <v>28960.44</v>
      </c>
      <c r="K55" s="158">
        <f t="shared" si="11"/>
        <v>1960.4749999999999</v>
      </c>
      <c r="L55" s="158">
        <f t="shared" si="11"/>
        <v>0</v>
      </c>
      <c r="M55" s="158">
        <f t="shared" si="11"/>
        <v>1225.4823189978383</v>
      </c>
      <c r="N55" s="158">
        <f t="shared" si="11"/>
        <v>44.22</v>
      </c>
      <c r="O55" s="158">
        <f t="shared" si="11"/>
        <v>0</v>
      </c>
      <c r="P55" s="158">
        <f t="shared" si="11"/>
        <v>0</v>
      </c>
      <c r="Q55" s="158">
        <f t="shared" si="11"/>
        <v>15179.256105659695</v>
      </c>
      <c r="R55" s="144"/>
    </row>
    <row r="56" spans="1:21" ht="12.75" customHeight="1" x14ac:dyDescent="0.25">
      <c r="C56" s="154"/>
      <c r="D56" s="144"/>
      <c r="E56" s="155"/>
      <c r="F56" s="156"/>
      <c r="G56" s="154"/>
      <c r="H56" s="159"/>
      <c r="I56" s="159"/>
      <c r="J56" s="159"/>
      <c r="K56" s="160"/>
      <c r="L56" s="160"/>
      <c r="M56" s="159"/>
      <c r="N56" s="160"/>
      <c r="O56" s="159"/>
      <c r="P56" s="159"/>
      <c r="Q56" s="159"/>
      <c r="R56" s="144"/>
    </row>
    <row r="57" spans="1:21" ht="15.75" thickBot="1" x14ac:dyDescent="0.3">
      <c r="C57" s="48"/>
      <c r="D57" s="161"/>
      <c r="E57" s="162"/>
      <c r="F57" s="42"/>
    </row>
    <row r="58" spans="1:21" s="2" customFormat="1" x14ac:dyDescent="0.25">
      <c r="A58"/>
      <c r="B58"/>
      <c r="C58" s="54" t="s">
        <v>32</v>
      </c>
      <c r="D58" s="54"/>
      <c r="E58" s="54"/>
      <c r="F58" s="54"/>
      <c r="G58" s="54"/>
      <c r="I58" s="55"/>
      <c r="J58" s="55"/>
      <c r="K58" s="56" t="s">
        <v>33</v>
      </c>
      <c r="L58" s="56"/>
      <c r="M58" s="56"/>
      <c r="N58"/>
      <c r="O58"/>
      <c r="P58"/>
      <c r="Q58" s="56" t="s">
        <v>34</v>
      </c>
      <c r="R58" s="56"/>
      <c r="T58"/>
      <c r="U58"/>
    </row>
    <row r="59" spans="1:21" s="57" customFormat="1" x14ac:dyDescent="0.25">
      <c r="B59"/>
      <c r="C59" s="54" t="s">
        <v>35</v>
      </c>
      <c r="D59" s="54"/>
      <c r="E59" s="54"/>
      <c r="F59" s="54"/>
      <c r="G59" s="54"/>
      <c r="I59"/>
      <c r="J59"/>
      <c r="K59" t="s">
        <v>36</v>
      </c>
      <c r="L59"/>
      <c r="M59"/>
      <c r="N59"/>
      <c r="O59"/>
      <c r="P59"/>
      <c r="Q59" s="54" t="s">
        <v>37</v>
      </c>
      <c r="R59" s="54"/>
      <c r="S59" s="2"/>
      <c r="T59"/>
      <c r="U59"/>
    </row>
    <row r="60" spans="1:21" x14ac:dyDescent="0.25">
      <c r="C60" s="91"/>
      <c r="D60" s="42"/>
      <c r="F60" s="42"/>
      <c r="H60" s="42"/>
      <c r="I60" s="42"/>
      <c r="J60" s="42"/>
      <c r="K60" s="60"/>
      <c r="L60" s="60"/>
      <c r="M60" s="42"/>
      <c r="N60" s="60"/>
      <c r="Q60" s="42"/>
      <c r="R60" s="42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4" t="s">
        <v>2</v>
      </c>
      <c r="D63" s="163" t="s">
        <v>38</v>
      </c>
      <c r="E63" s="164"/>
      <c r="F63" s="165"/>
      <c r="G63" s="163"/>
      <c r="H63" s="163"/>
      <c r="I63" s="163"/>
      <c r="J63" s="163"/>
      <c r="K63" s="166"/>
      <c r="L63" s="166"/>
      <c r="M63" s="163"/>
      <c r="N63" s="166"/>
      <c r="O63" s="163"/>
      <c r="P63" s="163"/>
      <c r="Q63" s="163"/>
      <c r="R63" s="167" t="s">
        <v>3</v>
      </c>
    </row>
    <row r="64" spans="1:21" ht="15.75" x14ac:dyDescent="0.25">
      <c r="C64" s="168" t="s">
        <v>71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1" t="s">
        <v>5</v>
      </c>
    </row>
    <row r="65" spans="1:20" x14ac:dyDescent="0.25">
      <c r="C65" s="12" t="str">
        <f>C51</f>
        <v>PERIODO DEL 1 DE ENERO AL 30 DE SEPTIEMBRE 2021</v>
      </c>
      <c r="D65" s="13"/>
      <c r="E65" s="6"/>
      <c r="F65" s="169"/>
      <c r="G65" s="170"/>
      <c r="H65" s="171"/>
      <c r="I65" s="171"/>
      <c r="J65" s="171"/>
      <c r="K65" s="172"/>
      <c r="L65" s="172"/>
      <c r="M65" s="171"/>
      <c r="N65" s="172"/>
      <c r="O65" s="171"/>
      <c r="P65" s="171"/>
      <c r="Q65" s="171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7" t="s">
        <v>11</v>
      </c>
      <c r="H66" s="15" t="s">
        <v>12</v>
      </c>
      <c r="I66" s="15"/>
      <c r="J66" s="15"/>
      <c r="K66" s="18" t="s">
        <v>13</v>
      </c>
      <c r="L66" s="19" t="s">
        <v>14</v>
      </c>
      <c r="M66" s="15" t="s">
        <v>15</v>
      </c>
      <c r="N66" s="20" t="s">
        <v>16</v>
      </c>
      <c r="O66" s="21" t="s">
        <v>17</v>
      </c>
      <c r="P66" s="21" t="s">
        <v>18</v>
      </c>
      <c r="Q66" s="22" t="s">
        <v>19</v>
      </c>
      <c r="R66" s="15" t="s">
        <v>20</v>
      </c>
    </row>
    <row r="67" spans="1:20" ht="26.25" customHeight="1" x14ac:dyDescent="0.25">
      <c r="A67" s="23" t="s">
        <v>72</v>
      </c>
      <c r="C67" s="173" t="s">
        <v>73</v>
      </c>
      <c r="D67" s="174" t="s">
        <v>74</v>
      </c>
      <c r="E67" s="175" t="s">
        <v>75</v>
      </c>
      <c r="F67" s="125">
        <v>132</v>
      </c>
      <c r="G67" s="29">
        <v>37.260273972602739</v>
      </c>
      <c r="H67" s="30">
        <v>20426.641095890413</v>
      </c>
      <c r="I67" s="30">
        <f>H67*2</f>
        <v>40853.282191780825</v>
      </c>
      <c r="J67" s="30">
        <f>K67*24</f>
        <v>65785.8</v>
      </c>
      <c r="K67" s="77">
        <v>2741.0750000000003</v>
      </c>
      <c r="L67" s="77"/>
      <c r="M67" s="126">
        <v>4113.5335980821883</v>
      </c>
      <c r="N67" s="127">
        <v>0</v>
      </c>
      <c r="O67" s="126">
        <v>0</v>
      </c>
      <c r="P67" s="126"/>
      <c r="Q67" s="30">
        <f t="shared" ref="Q67:Q70" si="12">+H67+K67-M67-P67</f>
        <v>19054.182497808226</v>
      </c>
      <c r="R67" s="176"/>
    </row>
    <row r="68" spans="1:20" ht="26.25" customHeight="1" x14ac:dyDescent="0.25">
      <c r="A68" s="23" t="s">
        <v>76</v>
      </c>
      <c r="C68" s="173" t="s">
        <v>77</v>
      </c>
      <c r="D68" s="177" t="s">
        <v>78</v>
      </c>
      <c r="E68" s="175" t="s">
        <v>79</v>
      </c>
      <c r="F68" s="125">
        <v>132</v>
      </c>
      <c r="G68" s="29">
        <v>37.260273972602739</v>
      </c>
      <c r="H68" s="30">
        <v>15924.035068493151</v>
      </c>
      <c r="I68" s="30">
        <f>H68*2</f>
        <v>31848.070136986302</v>
      </c>
      <c r="J68" s="30">
        <f>K68*24</f>
        <v>51284.759999999995</v>
      </c>
      <c r="K68" s="77">
        <v>2136.8649999999998</v>
      </c>
      <c r="L68" s="77"/>
      <c r="M68" s="126">
        <v>3022.7176946301311</v>
      </c>
      <c r="N68" s="127">
        <v>0</v>
      </c>
      <c r="O68" s="126">
        <v>0</v>
      </c>
      <c r="P68" s="126"/>
      <c r="Q68" s="30">
        <f t="shared" si="12"/>
        <v>15038.182373863021</v>
      </c>
      <c r="R68" s="176"/>
    </row>
    <row r="69" spans="1:20" ht="26.25" customHeight="1" x14ac:dyDescent="0.25">
      <c r="A69" s="23" t="s">
        <v>80</v>
      </c>
      <c r="C69" s="173" t="s">
        <v>81</v>
      </c>
      <c r="D69" s="174"/>
      <c r="E69" s="175" t="s">
        <v>82</v>
      </c>
      <c r="F69" s="125">
        <v>132</v>
      </c>
      <c r="G69" s="29">
        <v>37.260273972602739</v>
      </c>
      <c r="H69" s="30">
        <v>6373.1463013698631</v>
      </c>
      <c r="I69" s="30"/>
      <c r="J69" s="30"/>
      <c r="K69" s="77">
        <v>855.22</v>
      </c>
      <c r="L69" s="77"/>
      <c r="M69" s="81">
        <v>409.82199758904096</v>
      </c>
      <c r="N69" s="82">
        <v>10.35</v>
      </c>
      <c r="O69" s="126">
        <v>0</v>
      </c>
      <c r="P69" s="126"/>
      <c r="Q69" s="30">
        <f t="shared" si="12"/>
        <v>6818.5443037808227</v>
      </c>
      <c r="R69" s="176"/>
    </row>
    <row r="70" spans="1:20" ht="26.25" customHeight="1" x14ac:dyDescent="0.25">
      <c r="A70" s="23" t="s">
        <v>83</v>
      </c>
      <c r="C70" s="173" t="s">
        <v>84</v>
      </c>
      <c r="D70" s="174"/>
      <c r="E70" s="175" t="s">
        <v>85</v>
      </c>
      <c r="F70" s="125">
        <v>132</v>
      </c>
      <c r="G70" s="29">
        <v>37.260273972602739</v>
      </c>
      <c r="H70" s="30">
        <v>6373.1463013698631</v>
      </c>
      <c r="I70" s="30"/>
      <c r="J70" s="30"/>
      <c r="K70" s="77">
        <v>855.22</v>
      </c>
      <c r="L70" s="77"/>
      <c r="M70" s="81">
        <v>409.82199758904096</v>
      </c>
      <c r="N70" s="82">
        <v>10.35</v>
      </c>
      <c r="O70" s="126">
        <v>0</v>
      </c>
      <c r="P70" s="126"/>
      <c r="Q70" s="30">
        <f t="shared" si="12"/>
        <v>6818.5443037808227</v>
      </c>
      <c r="R70" s="176"/>
      <c r="T70" s="33"/>
    </row>
    <row r="71" spans="1:20" ht="15.75" thickBot="1" x14ac:dyDescent="0.3">
      <c r="C71" s="178"/>
      <c r="D71" s="170"/>
      <c r="E71" s="164"/>
      <c r="F71" s="179"/>
      <c r="G71" s="180" t="s">
        <v>31</v>
      </c>
      <c r="H71" s="181">
        <f>SUM(H67:H70)</f>
        <v>49096.968767123297</v>
      </c>
      <c r="I71" s="181">
        <f t="shared" ref="I71:Q71" si="13">SUM(I67:I70)</f>
        <v>72701.352328767127</v>
      </c>
      <c r="J71" s="181">
        <f t="shared" si="13"/>
        <v>117070.56</v>
      </c>
      <c r="K71" s="181">
        <f t="shared" si="13"/>
        <v>6588.380000000001</v>
      </c>
      <c r="L71" s="181">
        <f t="shared" si="13"/>
        <v>0</v>
      </c>
      <c r="M71" s="181">
        <f t="shared" si="13"/>
        <v>7955.8952878904001</v>
      </c>
      <c r="N71" s="181">
        <f t="shared" si="13"/>
        <v>20.7</v>
      </c>
      <c r="O71" s="181">
        <f t="shared" si="13"/>
        <v>0</v>
      </c>
      <c r="P71" s="181">
        <f>SUM(P67:P70)</f>
        <v>0</v>
      </c>
      <c r="Q71" s="181">
        <f t="shared" si="13"/>
        <v>47729.453479232892</v>
      </c>
      <c r="R71" s="170"/>
    </row>
    <row r="72" spans="1:20" x14ac:dyDescent="0.25">
      <c r="C72" s="178"/>
      <c r="D72" s="170"/>
      <c r="E72" s="164"/>
      <c r="F72" s="179"/>
      <c r="G72" s="178"/>
      <c r="H72" s="182"/>
      <c r="I72" s="182"/>
      <c r="J72" s="182"/>
      <c r="K72" s="183"/>
      <c r="L72" s="183"/>
      <c r="M72" s="182"/>
      <c r="N72" s="183"/>
      <c r="O72" s="182"/>
      <c r="P72" s="182"/>
      <c r="Q72" s="182"/>
      <c r="R72" s="170"/>
    </row>
    <row r="73" spans="1:20" ht="15.75" x14ac:dyDescent="0.25">
      <c r="C73" s="184" t="s">
        <v>86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5"/>
    </row>
    <row r="74" spans="1:20" x14ac:dyDescent="0.25">
      <c r="C74" s="12" t="str">
        <f>C65</f>
        <v>PERIODO DEL 1 DE ENERO AL 30 DE SEPTIEMBRE 2021</v>
      </c>
      <c r="D74" s="13"/>
      <c r="E74" s="6"/>
      <c r="F74" s="186"/>
      <c r="G74" s="187"/>
      <c r="H74" s="188"/>
      <c r="I74" s="188"/>
      <c r="J74" s="188"/>
      <c r="K74" s="189"/>
      <c r="L74" s="189"/>
      <c r="M74" s="188"/>
      <c r="N74" s="189"/>
      <c r="O74" s="188"/>
      <c r="P74" s="188"/>
      <c r="Q74" s="188"/>
      <c r="R74" s="187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7" t="s">
        <v>11</v>
      </c>
      <c r="H75" s="15" t="s">
        <v>12</v>
      </c>
      <c r="I75" s="15"/>
      <c r="J75" s="15"/>
      <c r="K75" s="18" t="s">
        <v>13</v>
      </c>
      <c r="L75" s="19" t="s">
        <v>14</v>
      </c>
      <c r="M75" s="15" t="s">
        <v>15</v>
      </c>
      <c r="N75" s="20" t="s">
        <v>16</v>
      </c>
      <c r="O75" s="21" t="s">
        <v>17</v>
      </c>
      <c r="P75" s="21" t="s">
        <v>18</v>
      </c>
      <c r="Q75" s="22" t="s">
        <v>19</v>
      </c>
      <c r="R75" s="15" t="s">
        <v>20</v>
      </c>
    </row>
    <row r="76" spans="1:20" ht="26.25" customHeight="1" x14ac:dyDescent="0.25">
      <c r="A76" s="23" t="s">
        <v>87</v>
      </c>
      <c r="C76" s="190" t="s">
        <v>88</v>
      </c>
      <c r="D76" s="191"/>
      <c r="E76" s="192" t="s">
        <v>89</v>
      </c>
      <c r="F76" s="125">
        <v>132</v>
      </c>
      <c r="G76" s="29">
        <v>14.66</v>
      </c>
      <c r="H76" s="30">
        <v>3031.6178082191786</v>
      </c>
      <c r="I76" s="30">
        <f>H76*2</f>
        <v>6063.2356164383573</v>
      </c>
      <c r="J76" s="30">
        <f>K76*24</f>
        <v>24819.600000000002</v>
      </c>
      <c r="K76" s="77">
        <v>1034.1500000000001</v>
      </c>
      <c r="L76" s="77"/>
      <c r="M76" s="81">
        <v>46.263697534247029</v>
      </c>
      <c r="N76" s="82">
        <v>0</v>
      </c>
      <c r="O76" s="81">
        <v>0</v>
      </c>
      <c r="P76" s="81"/>
      <c r="Q76" s="30">
        <f t="shared" ref="Q76:Q79" si="14">+H76+K76-M76-P76</f>
        <v>4019.5041106849317</v>
      </c>
      <c r="R76" s="193"/>
      <c r="S76" s="57"/>
    </row>
    <row r="77" spans="1:20" ht="26.25" customHeight="1" x14ac:dyDescent="0.25">
      <c r="A77" s="23"/>
      <c r="C77" s="190" t="s">
        <v>90</v>
      </c>
      <c r="D77" s="191"/>
      <c r="E77" s="192" t="s">
        <v>91</v>
      </c>
      <c r="F77" s="125">
        <v>132</v>
      </c>
      <c r="G77" s="29">
        <v>37.260273972602739</v>
      </c>
      <c r="H77" s="30">
        <v>5617.2843835616441</v>
      </c>
      <c r="I77" s="30"/>
      <c r="J77" s="30"/>
      <c r="K77" s="77">
        <v>753.79000000000008</v>
      </c>
      <c r="L77" s="77"/>
      <c r="M77" s="81">
        <v>327.5842209315071</v>
      </c>
      <c r="N77" s="82">
        <v>44.22</v>
      </c>
      <c r="O77" s="153">
        <v>0</v>
      </c>
      <c r="P77" s="153"/>
      <c r="Q77" s="30">
        <f t="shared" si="14"/>
        <v>6043.4901626301371</v>
      </c>
      <c r="R77" s="193"/>
      <c r="S77" s="57"/>
    </row>
    <row r="78" spans="1:20" ht="26.25" customHeight="1" x14ac:dyDescent="0.25">
      <c r="A78" s="23" t="s">
        <v>92</v>
      </c>
      <c r="C78" s="190" t="s">
        <v>93</v>
      </c>
      <c r="D78" s="191"/>
      <c r="E78" s="192" t="s">
        <v>94</v>
      </c>
      <c r="F78" s="125">
        <v>132</v>
      </c>
      <c r="G78" s="29">
        <v>37.260273972602739</v>
      </c>
      <c r="H78" s="30">
        <v>7213.58904109589</v>
      </c>
      <c r="I78" s="30">
        <f>H78*2</f>
        <v>14427.17808219178</v>
      </c>
      <c r="J78" s="30">
        <f>K78*24</f>
        <v>23232</v>
      </c>
      <c r="K78" s="77">
        <v>968</v>
      </c>
      <c r="L78" s="77"/>
      <c r="M78" s="194">
        <v>501.26216767123213</v>
      </c>
      <c r="N78" s="195">
        <v>0</v>
      </c>
      <c r="O78" s="194">
        <v>0</v>
      </c>
      <c r="P78" s="194"/>
      <c r="Q78" s="30">
        <f t="shared" si="14"/>
        <v>7680.3268734246576</v>
      </c>
      <c r="R78" s="193"/>
    </row>
    <row r="79" spans="1:20" ht="26.25" customHeight="1" thickBot="1" x14ac:dyDescent="0.3">
      <c r="A79" s="23" t="s">
        <v>95</v>
      </c>
      <c r="C79" s="196" t="s">
        <v>96</v>
      </c>
      <c r="D79" s="197"/>
      <c r="E79" s="198" t="s">
        <v>91</v>
      </c>
      <c r="F79" s="125">
        <v>132</v>
      </c>
      <c r="G79" s="29">
        <v>37.260273972602739</v>
      </c>
      <c r="H79" s="30">
        <v>5617.2843835616441</v>
      </c>
      <c r="I79" s="30"/>
      <c r="J79" s="30"/>
      <c r="K79" s="77">
        <v>753.79000000000008</v>
      </c>
      <c r="L79" s="77"/>
      <c r="M79" s="81">
        <v>327.5842209315071</v>
      </c>
      <c r="N79" s="82">
        <v>44.22</v>
      </c>
      <c r="O79" s="153">
        <v>0</v>
      </c>
      <c r="P79" s="153"/>
      <c r="Q79" s="30">
        <f t="shared" si="14"/>
        <v>6043.4901626301371</v>
      </c>
      <c r="R79" s="193"/>
    </row>
    <row r="80" spans="1:20" ht="15.75" thickBot="1" x14ac:dyDescent="0.3">
      <c r="C80" s="199"/>
      <c r="D80" s="187"/>
      <c r="E80" s="200"/>
      <c r="F80" s="201"/>
      <c r="G80" s="202" t="s">
        <v>31</v>
      </c>
      <c r="H80" s="203">
        <f t="shared" ref="H80:Q80" si="15">SUM(H76:H79)</f>
        <v>21479.775616438357</v>
      </c>
      <c r="I80" s="203">
        <f t="shared" si="15"/>
        <v>20490.413698630138</v>
      </c>
      <c r="J80" s="203">
        <f t="shared" si="15"/>
        <v>48051.600000000006</v>
      </c>
      <c r="K80" s="203">
        <f t="shared" si="15"/>
        <v>3509.73</v>
      </c>
      <c r="L80" s="203">
        <f t="shared" si="15"/>
        <v>0</v>
      </c>
      <c r="M80" s="203">
        <f t="shared" si="15"/>
        <v>1202.6943070684933</v>
      </c>
      <c r="N80" s="203">
        <f t="shared" si="15"/>
        <v>88.44</v>
      </c>
      <c r="O80" s="203">
        <f t="shared" si="15"/>
        <v>0</v>
      </c>
      <c r="P80" s="203">
        <f t="shared" si="15"/>
        <v>0</v>
      </c>
      <c r="Q80" s="203">
        <f t="shared" si="15"/>
        <v>23786.811309369863</v>
      </c>
      <c r="R80" s="187"/>
    </row>
    <row r="81" spans="1:21" x14ac:dyDescent="0.25">
      <c r="C81" s="199"/>
      <c r="D81" s="187"/>
      <c r="E81" s="200"/>
      <c r="F81" s="201"/>
      <c r="G81" s="199"/>
      <c r="H81" s="204"/>
      <c r="I81" s="204"/>
      <c r="J81" s="204"/>
      <c r="K81" s="205"/>
      <c r="L81" s="205"/>
      <c r="M81" s="204"/>
      <c r="N81" s="205"/>
      <c r="O81" s="204"/>
      <c r="P81" s="204"/>
      <c r="Q81" s="204"/>
      <c r="R81" s="187"/>
      <c r="T81" s="38"/>
    </row>
    <row r="82" spans="1:21" x14ac:dyDescent="0.25">
      <c r="C82" s="199"/>
      <c r="D82" s="187"/>
      <c r="E82" s="200"/>
      <c r="F82" s="201"/>
      <c r="G82" s="199"/>
      <c r="H82" s="204"/>
      <c r="I82" s="204"/>
      <c r="J82" s="204"/>
      <c r="K82" s="205"/>
      <c r="L82" s="205"/>
      <c r="M82" s="204"/>
      <c r="N82" s="205"/>
      <c r="O82" s="204"/>
      <c r="P82" s="204"/>
      <c r="Q82" s="204"/>
      <c r="R82" s="187"/>
    </row>
    <row r="83" spans="1:21" x14ac:dyDescent="0.25">
      <c r="C83" s="199"/>
      <c r="D83" s="187"/>
      <c r="E83" s="200"/>
      <c r="F83" s="201"/>
      <c r="G83" s="199"/>
      <c r="H83" s="204"/>
      <c r="I83" s="204"/>
      <c r="J83" s="204"/>
      <c r="K83" s="205"/>
      <c r="L83" s="205"/>
      <c r="M83" s="204"/>
      <c r="N83" s="205"/>
      <c r="O83" s="204"/>
      <c r="P83" s="204"/>
      <c r="Q83" s="204"/>
      <c r="R83" s="187"/>
    </row>
    <row r="84" spans="1:21" x14ac:dyDescent="0.25">
      <c r="C84" s="199"/>
      <c r="D84" s="187"/>
      <c r="E84" s="200"/>
      <c r="F84" s="201"/>
      <c r="G84" s="199"/>
      <c r="H84" s="204"/>
      <c r="I84" s="204"/>
      <c r="J84" s="204"/>
      <c r="K84" s="205"/>
      <c r="L84" s="205"/>
      <c r="M84" s="204"/>
      <c r="N84" s="205"/>
      <c r="O84" s="204"/>
      <c r="P84" s="204"/>
      <c r="Q84" s="204"/>
      <c r="R84" s="187"/>
    </row>
    <row r="85" spans="1:21" ht="15.75" thickBot="1" x14ac:dyDescent="0.3">
      <c r="C85" s="206"/>
      <c r="D85" s="49"/>
      <c r="E85" s="50"/>
      <c r="F85" s="51"/>
      <c r="I85" s="49"/>
      <c r="J85" s="49"/>
      <c r="K85" s="52"/>
      <c r="L85" s="52"/>
      <c r="M85" s="49"/>
    </row>
    <row r="86" spans="1:21" s="2" customFormat="1" x14ac:dyDescent="0.25">
      <c r="A86"/>
      <c r="B86"/>
      <c r="C86" s="54" t="s">
        <v>32</v>
      </c>
      <c r="D86" s="54"/>
      <c r="E86" s="54"/>
      <c r="F86" s="54"/>
      <c r="G86" s="54"/>
      <c r="I86" s="55"/>
      <c r="J86" s="55"/>
      <c r="K86" s="56" t="s">
        <v>33</v>
      </c>
      <c r="L86" s="56"/>
      <c r="M86" s="56"/>
      <c r="N86"/>
      <c r="O86"/>
      <c r="P86"/>
      <c r="Q86" s="56" t="s">
        <v>34</v>
      </c>
      <c r="R86" s="56"/>
      <c r="T86"/>
      <c r="U86"/>
    </row>
    <row r="87" spans="1:21" s="57" customFormat="1" x14ac:dyDescent="0.25">
      <c r="B87"/>
      <c r="C87" s="54" t="s">
        <v>35</v>
      </c>
      <c r="D87" s="54"/>
      <c r="E87" s="54"/>
      <c r="F87" s="54"/>
      <c r="G87" s="54"/>
      <c r="I87"/>
      <c r="J87"/>
      <c r="K87" t="s">
        <v>36</v>
      </c>
      <c r="L87"/>
      <c r="M87"/>
      <c r="N87"/>
      <c r="O87"/>
      <c r="P87"/>
      <c r="Q87" s="54" t="s">
        <v>37</v>
      </c>
      <c r="R87" s="54"/>
      <c r="S87" s="2"/>
      <c r="T87"/>
      <c r="U87"/>
    </row>
    <row r="88" spans="1:21" x14ac:dyDescent="0.25">
      <c r="C88" s="91"/>
      <c r="D88" s="42"/>
      <c r="F88" s="42"/>
      <c r="H88" s="42"/>
      <c r="I88" s="42"/>
      <c r="J88" s="42"/>
      <c r="K88" s="60"/>
      <c r="L88" s="60"/>
      <c r="M88" s="42"/>
      <c r="N88" s="60"/>
      <c r="Q88" s="42"/>
      <c r="R88" s="42"/>
    </row>
    <row r="89" spans="1:21" x14ac:dyDescent="0.25">
      <c r="C89" s="91"/>
      <c r="D89" s="42"/>
      <c r="F89" s="42"/>
      <c r="H89" s="42"/>
      <c r="I89" s="42"/>
      <c r="J89" s="42"/>
      <c r="K89" s="60"/>
      <c r="L89" s="60"/>
      <c r="M89" s="42"/>
      <c r="N89" s="60"/>
      <c r="Q89" s="42"/>
      <c r="R89" s="42"/>
    </row>
    <row r="90" spans="1:21" ht="9" customHeight="1" x14ac:dyDescent="0.25">
      <c r="C90" s="91"/>
      <c r="F90" s="42"/>
    </row>
    <row r="91" spans="1:21" ht="9" customHeight="1" x14ac:dyDescent="0.25">
      <c r="C91" s="91"/>
      <c r="F91" s="42"/>
    </row>
    <row r="92" spans="1:21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21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21" ht="15.75" x14ac:dyDescent="0.25">
      <c r="C94" s="4" t="s">
        <v>2</v>
      </c>
      <c r="D94" s="207" t="s">
        <v>38</v>
      </c>
      <c r="E94" s="208"/>
      <c r="F94" s="209"/>
      <c r="G94" s="207"/>
      <c r="H94" s="207"/>
      <c r="I94" s="207"/>
      <c r="J94" s="207"/>
      <c r="K94" s="210"/>
      <c r="L94" s="210"/>
      <c r="M94" s="207"/>
      <c r="N94" s="210"/>
      <c r="O94" s="207"/>
      <c r="P94" s="207"/>
      <c r="Q94" s="207"/>
      <c r="R94" s="211" t="s">
        <v>3</v>
      </c>
    </row>
    <row r="95" spans="1:21" ht="15.75" customHeight="1" x14ac:dyDescent="0.25">
      <c r="C95" s="212" t="s">
        <v>97</v>
      </c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11" t="s">
        <v>5</v>
      </c>
    </row>
    <row r="96" spans="1:21" x14ac:dyDescent="0.25">
      <c r="C96" s="12" t="str">
        <f>C74</f>
        <v>PERIODO DEL 1 DE ENERO AL 30 DE SEPTIEMBRE 2021</v>
      </c>
      <c r="D96" s="13"/>
      <c r="E96" s="6"/>
      <c r="F96" s="213"/>
      <c r="G96" s="214"/>
      <c r="H96" s="215"/>
      <c r="I96" s="215"/>
      <c r="J96" s="215"/>
      <c r="K96" s="216"/>
      <c r="L96" s="216"/>
      <c r="M96" s="215"/>
      <c r="N96" s="216"/>
      <c r="O96" s="215"/>
      <c r="P96" s="215"/>
      <c r="Q96" s="215"/>
      <c r="R96" s="14"/>
    </row>
    <row r="97" spans="1:21" ht="22.5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7" t="s">
        <v>11</v>
      </c>
      <c r="H97" s="15" t="s">
        <v>12</v>
      </c>
      <c r="I97" s="15"/>
      <c r="J97" s="15"/>
      <c r="K97" s="18" t="s">
        <v>13</v>
      </c>
      <c r="L97" s="19" t="s">
        <v>14</v>
      </c>
      <c r="M97" s="15" t="s">
        <v>15</v>
      </c>
      <c r="N97" s="20" t="s">
        <v>16</v>
      </c>
      <c r="O97" s="21" t="s">
        <v>17</v>
      </c>
      <c r="P97" s="21" t="s">
        <v>18</v>
      </c>
      <c r="Q97" s="22" t="s">
        <v>19</v>
      </c>
      <c r="R97" s="15" t="s">
        <v>20</v>
      </c>
    </row>
    <row r="98" spans="1:21" ht="26.25" customHeight="1" x14ac:dyDescent="0.25">
      <c r="A98" s="23" t="s">
        <v>98</v>
      </c>
      <c r="C98" s="217" t="s">
        <v>99</v>
      </c>
      <c r="D98" s="218"/>
      <c r="E98" s="219" t="s">
        <v>100</v>
      </c>
      <c r="F98" s="125">
        <v>132</v>
      </c>
      <c r="G98" s="29">
        <v>37.260273972602739</v>
      </c>
      <c r="H98" s="30">
        <v>4447.1441095890414</v>
      </c>
      <c r="I98" s="30">
        <f>H98*2</f>
        <v>8894.2882191780827</v>
      </c>
      <c r="J98" s="30">
        <f>K98*24*4</f>
        <v>57289.679999999993</v>
      </c>
      <c r="K98" s="77">
        <v>596.76749999999993</v>
      </c>
      <c r="L98" s="77"/>
      <c r="M98" s="81">
        <v>117.80762301369882</v>
      </c>
      <c r="N98" s="82">
        <v>88.32</v>
      </c>
      <c r="O98" s="81">
        <v>0</v>
      </c>
      <c r="P98" s="81"/>
      <c r="Q98" s="30">
        <f t="shared" ref="Q98:Q100" si="16">+H98+K98-M98-P98</f>
        <v>4926.1039865753428</v>
      </c>
      <c r="R98" s="220"/>
    </row>
    <row r="99" spans="1:21" ht="26.25" customHeight="1" x14ac:dyDescent="0.25">
      <c r="A99" s="23" t="s">
        <v>101</v>
      </c>
      <c r="C99" s="217" t="s">
        <v>102</v>
      </c>
      <c r="D99" s="218"/>
      <c r="E99" s="219" t="s">
        <v>100</v>
      </c>
      <c r="F99" s="125">
        <v>132</v>
      </c>
      <c r="G99" s="29">
        <v>37.260273972602739</v>
      </c>
      <c r="H99" s="30">
        <v>4447.1441095890414</v>
      </c>
      <c r="I99" s="30">
        <f>H99*2</f>
        <v>8894.2882191780827</v>
      </c>
      <c r="J99" s="30">
        <f>K99*24*4</f>
        <v>57289.679999999993</v>
      </c>
      <c r="K99" s="77">
        <v>596.76749999999993</v>
      </c>
      <c r="L99" s="77"/>
      <c r="M99" s="81">
        <v>117.80762301369882</v>
      </c>
      <c r="N99" s="82">
        <v>88.32</v>
      </c>
      <c r="O99" s="81">
        <v>0</v>
      </c>
      <c r="P99" s="81"/>
      <c r="Q99" s="30">
        <f t="shared" si="16"/>
        <v>4926.1039865753428</v>
      </c>
      <c r="R99" s="220"/>
    </row>
    <row r="100" spans="1:21" ht="26.25" customHeight="1" x14ac:dyDescent="0.25">
      <c r="A100" s="23" t="s">
        <v>103</v>
      </c>
      <c r="C100" s="217" t="s">
        <v>104</v>
      </c>
      <c r="D100" s="218"/>
      <c r="E100" s="219" t="s">
        <v>100</v>
      </c>
      <c r="F100" s="125">
        <v>132</v>
      </c>
      <c r="G100" s="29">
        <v>37.260273972602739</v>
      </c>
      <c r="H100" s="30">
        <v>4447.1441095890414</v>
      </c>
      <c r="I100" s="30">
        <f>H100*2</f>
        <v>8894.2882191780827</v>
      </c>
      <c r="J100" s="30">
        <f>K100*24*4</f>
        <v>57289.679999999993</v>
      </c>
      <c r="K100" s="77">
        <v>596.76749999999993</v>
      </c>
      <c r="L100" s="77"/>
      <c r="M100" s="81">
        <v>117.80762301369882</v>
      </c>
      <c r="N100" s="82">
        <v>88.32</v>
      </c>
      <c r="O100" s="220">
        <v>0</v>
      </c>
      <c r="P100" s="220"/>
      <c r="Q100" s="30">
        <f t="shared" si="16"/>
        <v>4926.1039865753428</v>
      </c>
      <c r="R100" s="220"/>
    </row>
    <row r="101" spans="1:21" s="57" customFormat="1" ht="15.75" thickBot="1" x14ac:dyDescent="0.3">
      <c r="B101"/>
      <c r="C101" s="91"/>
      <c r="D101" s="214"/>
      <c r="E101" s="208"/>
      <c r="F101" s="221"/>
      <c r="G101" s="222" t="s">
        <v>31</v>
      </c>
      <c r="H101" s="223">
        <f t="shared" ref="H101:Q101" si="17">SUM(H98:H100)</f>
        <v>13341.432328767125</v>
      </c>
      <c r="I101" s="223">
        <f t="shared" si="17"/>
        <v>26682.86465753425</v>
      </c>
      <c r="J101" s="223">
        <f t="shared" si="17"/>
        <v>171869.03999999998</v>
      </c>
      <c r="K101" s="223">
        <f t="shared" si="17"/>
        <v>1790.3024999999998</v>
      </c>
      <c r="L101" s="223">
        <f t="shared" si="17"/>
        <v>0</v>
      </c>
      <c r="M101" s="223">
        <f t="shared" si="17"/>
        <v>353.42286904109642</v>
      </c>
      <c r="N101" s="223">
        <f t="shared" si="17"/>
        <v>264.95999999999998</v>
      </c>
      <c r="O101" s="223">
        <f t="shared" si="17"/>
        <v>0</v>
      </c>
      <c r="P101" s="223">
        <f t="shared" si="17"/>
        <v>0</v>
      </c>
      <c r="Q101" s="223">
        <f t="shared" si="17"/>
        <v>14778.311959726028</v>
      </c>
      <c r="R101" s="214"/>
      <c r="S101" s="2"/>
      <c r="T101"/>
      <c r="U101"/>
    </row>
    <row r="102" spans="1:21" s="57" customFormat="1" x14ac:dyDescent="0.25">
      <c r="B102"/>
      <c r="C102" s="91"/>
      <c r="D102"/>
      <c r="E102" s="92"/>
      <c r="F102" s="42"/>
      <c r="G102"/>
      <c r="H102"/>
      <c r="I102"/>
      <c r="J102"/>
      <c r="K102" s="53"/>
      <c r="L102" s="53"/>
      <c r="M102"/>
      <c r="N102" s="53"/>
      <c r="O102"/>
      <c r="P102"/>
      <c r="Q102"/>
      <c r="R102"/>
      <c r="S102" s="2"/>
      <c r="T102"/>
      <c r="U102"/>
    </row>
    <row r="103" spans="1:21" s="57" customFormat="1" ht="15.75" x14ac:dyDescent="0.25">
      <c r="B103"/>
      <c r="C103" s="224" t="s">
        <v>105</v>
      </c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5"/>
      <c r="S103" s="2"/>
      <c r="T103"/>
      <c r="U103"/>
    </row>
    <row r="104" spans="1:21" s="57" customFormat="1" x14ac:dyDescent="0.25">
      <c r="B104"/>
      <c r="C104" s="12" t="str">
        <f>C96</f>
        <v>PERIODO DEL 1 DE ENERO AL 30 DE SEPTIEMBRE 2021</v>
      </c>
      <c r="D104" s="13"/>
      <c r="E104" s="6"/>
      <c r="F104" s="226"/>
      <c r="G104" s="227"/>
      <c r="H104" s="228"/>
      <c r="I104" s="228"/>
      <c r="J104" s="228"/>
      <c r="K104" s="229"/>
      <c r="L104" s="229"/>
      <c r="M104" s="228"/>
      <c r="N104" s="229"/>
      <c r="O104" s="228"/>
      <c r="P104" s="228"/>
      <c r="Q104" s="228"/>
      <c r="R104" s="227"/>
      <c r="S104" s="2"/>
      <c r="T104"/>
      <c r="U104"/>
    </row>
    <row r="105" spans="1:21" ht="22.5" x14ac:dyDescent="0.25">
      <c r="C105" s="15" t="s">
        <v>7</v>
      </c>
      <c r="D105" s="15" t="s">
        <v>8</v>
      </c>
      <c r="E105" s="16" t="s">
        <v>9</v>
      </c>
      <c r="F105" s="15" t="s">
        <v>10</v>
      </c>
      <c r="G105" s="17" t="s">
        <v>11</v>
      </c>
      <c r="H105" s="15" t="s">
        <v>12</v>
      </c>
      <c r="I105" s="15"/>
      <c r="J105" s="15"/>
      <c r="K105" s="18" t="s">
        <v>13</v>
      </c>
      <c r="L105" s="19" t="s">
        <v>14</v>
      </c>
      <c r="M105" s="15" t="s">
        <v>15</v>
      </c>
      <c r="N105" s="20" t="s">
        <v>16</v>
      </c>
      <c r="O105" s="21" t="s">
        <v>17</v>
      </c>
      <c r="P105" s="21" t="s">
        <v>18</v>
      </c>
      <c r="Q105" s="22" t="s">
        <v>19</v>
      </c>
      <c r="R105" s="15" t="s">
        <v>20</v>
      </c>
    </row>
    <row r="106" spans="1:21" s="57" customFormat="1" ht="26.25" customHeight="1" x14ac:dyDescent="0.25">
      <c r="A106" s="23" t="s">
        <v>106</v>
      </c>
      <c r="B106"/>
      <c r="C106" s="230" t="s">
        <v>107</v>
      </c>
      <c r="D106" s="191"/>
      <c r="E106" s="134" t="s">
        <v>108</v>
      </c>
      <c r="F106" s="125">
        <v>132</v>
      </c>
      <c r="G106" s="29">
        <v>37.260273972602739</v>
      </c>
      <c r="H106" s="30">
        <v>8992.2827397260262</v>
      </c>
      <c r="I106" s="30">
        <f>H106*2</f>
        <v>17984.565479452052</v>
      </c>
      <c r="J106" s="30">
        <f>K106*24</f>
        <v>28960.44</v>
      </c>
      <c r="K106" s="77">
        <v>1206.6849999999999</v>
      </c>
      <c r="L106" s="77"/>
      <c r="M106" s="149">
        <v>924.35020940879531</v>
      </c>
      <c r="N106" s="150">
        <v>0</v>
      </c>
      <c r="O106" s="149">
        <v>0</v>
      </c>
      <c r="P106" s="149"/>
      <c r="Q106" s="30">
        <f t="shared" ref="Q106:Q107" si="18">+H106+K106-M106-P106</f>
        <v>9274.6175303172313</v>
      </c>
      <c r="R106" s="135"/>
      <c r="S106" s="2"/>
      <c r="T106"/>
      <c r="U106"/>
    </row>
    <row r="107" spans="1:21" s="57" customFormat="1" ht="26.25" customHeight="1" x14ac:dyDescent="0.25">
      <c r="A107" s="23" t="s">
        <v>109</v>
      </c>
      <c r="B107"/>
      <c r="C107" s="132" t="s">
        <v>110</v>
      </c>
      <c r="D107" s="133"/>
      <c r="E107" s="134" t="s">
        <v>91</v>
      </c>
      <c r="F107" s="125">
        <v>132</v>
      </c>
      <c r="G107" s="29">
        <v>33.15</v>
      </c>
      <c r="H107" s="30">
        <v>4997.7299999999996</v>
      </c>
      <c r="I107" s="30"/>
      <c r="J107" s="30"/>
      <c r="K107" s="77">
        <v>753.79000000000008</v>
      </c>
      <c r="L107" s="77"/>
      <c r="M107" s="81">
        <v>260.18</v>
      </c>
      <c r="N107" s="82">
        <v>44.22</v>
      </c>
      <c r="O107" s="83">
        <v>0</v>
      </c>
      <c r="P107" s="231"/>
      <c r="Q107" s="30">
        <f t="shared" si="18"/>
        <v>5491.3399999999992</v>
      </c>
      <c r="R107" s="232"/>
      <c r="S107" s="2"/>
      <c r="T107"/>
      <c r="U107"/>
    </row>
    <row r="108" spans="1:21" s="57" customFormat="1" ht="15.75" thickBot="1" x14ac:dyDescent="0.3">
      <c r="B108"/>
      <c r="C108" s="233"/>
      <c r="D108"/>
      <c r="E108" s="234"/>
      <c r="F108" s="235"/>
      <c r="G108" s="236" t="s">
        <v>31</v>
      </c>
      <c r="H108" s="237">
        <f>SUM(H106:H107)</f>
        <v>13990.012739726026</v>
      </c>
      <c r="I108" s="237">
        <f t="shared" ref="I108:Q108" si="19">SUM(I106:I107)</f>
        <v>17984.565479452052</v>
      </c>
      <c r="J108" s="237">
        <f t="shared" si="19"/>
        <v>28960.44</v>
      </c>
      <c r="K108" s="237">
        <f t="shared" si="19"/>
        <v>1960.4749999999999</v>
      </c>
      <c r="L108" s="237">
        <f t="shared" si="19"/>
        <v>0</v>
      </c>
      <c r="M108" s="237">
        <f t="shared" si="19"/>
        <v>1184.5302094087954</v>
      </c>
      <c r="N108" s="237">
        <f t="shared" si="19"/>
        <v>44.22</v>
      </c>
      <c r="O108" s="237">
        <f t="shared" si="19"/>
        <v>0</v>
      </c>
      <c r="P108" s="237">
        <f t="shared" si="19"/>
        <v>0</v>
      </c>
      <c r="Q108" s="237">
        <f t="shared" si="19"/>
        <v>14765.957530317231</v>
      </c>
      <c r="R108" s="227"/>
      <c r="S108" s="2"/>
      <c r="T108"/>
      <c r="U108"/>
    </row>
    <row r="109" spans="1:21" s="57" customFormat="1" x14ac:dyDescent="0.25">
      <c r="B109"/>
      <c r="C109" s="91"/>
      <c r="D109"/>
      <c r="E109" s="92"/>
      <c r="F109" s="42"/>
      <c r="G109"/>
      <c r="H109"/>
      <c r="I109"/>
      <c r="J109"/>
      <c r="K109" s="53"/>
      <c r="L109" s="53"/>
      <c r="M109"/>
      <c r="N109" s="53"/>
      <c r="O109"/>
      <c r="P109"/>
      <c r="Q109" s="33"/>
      <c r="R109"/>
      <c r="S109" s="2"/>
      <c r="T109"/>
      <c r="U109"/>
    </row>
    <row r="110" spans="1:21" s="57" customFormat="1" x14ac:dyDescent="0.25">
      <c r="B110"/>
      <c r="C110" s="91"/>
      <c r="D110"/>
      <c r="E110" s="92"/>
      <c r="F110" s="42"/>
      <c r="G110"/>
      <c r="H110"/>
      <c r="I110"/>
      <c r="J110"/>
      <c r="K110" s="53"/>
      <c r="L110" s="53"/>
      <c r="M110"/>
      <c r="N110" s="53"/>
      <c r="O110"/>
      <c r="P110"/>
      <c r="Q110" s="33"/>
      <c r="R110"/>
      <c r="S110" s="2"/>
      <c r="T110"/>
      <c r="U110"/>
    </row>
    <row r="111" spans="1:21" s="57" customFormat="1" x14ac:dyDescent="0.25">
      <c r="B111"/>
      <c r="C111" s="91"/>
      <c r="D111"/>
      <c r="E111" s="92"/>
      <c r="F111" s="42"/>
      <c r="G111"/>
      <c r="H111"/>
      <c r="I111"/>
      <c r="J111"/>
      <c r="K111" s="53"/>
      <c r="L111" s="53"/>
      <c r="M111"/>
      <c r="N111" s="53"/>
      <c r="O111"/>
      <c r="P111"/>
      <c r="Q111" s="33"/>
      <c r="R111"/>
      <c r="S111" s="2"/>
      <c r="T111"/>
      <c r="U111"/>
    </row>
    <row r="112" spans="1:21" s="57" customFormat="1" x14ac:dyDescent="0.25">
      <c r="B112"/>
      <c r="C112" s="91"/>
      <c r="D112"/>
      <c r="E112" s="92"/>
      <c r="F112" s="42"/>
      <c r="G112"/>
      <c r="H112"/>
      <c r="I112"/>
      <c r="J112"/>
      <c r="K112" s="53"/>
      <c r="L112" s="53"/>
      <c r="M112"/>
      <c r="N112" s="53"/>
      <c r="O112"/>
      <c r="P112"/>
      <c r="Q112" s="33"/>
      <c r="R112"/>
      <c r="S112" s="2"/>
      <c r="T112"/>
      <c r="U112"/>
    </row>
    <row r="113" spans="1:21" s="57" customFormat="1" x14ac:dyDescent="0.25">
      <c r="B113"/>
      <c r="C113" s="91"/>
      <c r="D113"/>
      <c r="E113" s="92"/>
      <c r="F113" s="42"/>
      <c r="G113"/>
      <c r="H113"/>
      <c r="I113"/>
      <c r="J113"/>
      <c r="K113" s="53"/>
      <c r="L113" s="53"/>
      <c r="M113"/>
      <c r="N113" s="53"/>
      <c r="O113"/>
      <c r="P113"/>
      <c r="Q113" s="33"/>
      <c r="R113"/>
      <c r="S113" s="2"/>
      <c r="T113"/>
      <c r="U113"/>
    </row>
    <row r="114" spans="1:21" s="57" customFormat="1" x14ac:dyDescent="0.25">
      <c r="B114"/>
      <c r="C114" s="91"/>
      <c r="D114"/>
      <c r="E114" s="92"/>
      <c r="F114" s="42"/>
      <c r="G114"/>
      <c r="H114"/>
      <c r="I114"/>
      <c r="J114"/>
      <c r="K114" s="53"/>
      <c r="L114" s="53"/>
      <c r="M114"/>
      <c r="N114" s="53"/>
      <c r="O114"/>
      <c r="P114"/>
      <c r="Q114"/>
      <c r="R114"/>
      <c r="S114" s="2"/>
      <c r="T114"/>
      <c r="U114"/>
    </row>
    <row r="115" spans="1:21" s="57" customFormat="1" x14ac:dyDescent="0.25">
      <c r="B115"/>
      <c r="C115" s="91"/>
      <c r="D115"/>
      <c r="E115" s="92"/>
      <c r="F115" s="42"/>
      <c r="G115"/>
      <c r="H115"/>
      <c r="I115"/>
      <c r="J115"/>
      <c r="K115" s="53"/>
      <c r="L115" s="53"/>
      <c r="M115"/>
      <c r="N115" s="53"/>
      <c r="O115"/>
      <c r="P115"/>
      <c r="Q115"/>
      <c r="R115"/>
      <c r="S115" s="2"/>
      <c r="T115"/>
      <c r="U115"/>
    </row>
    <row r="116" spans="1:21" s="57" customFormat="1" x14ac:dyDescent="0.25">
      <c r="B116"/>
      <c r="C116" s="91"/>
      <c r="D116"/>
      <c r="E116" s="92"/>
      <c r="F116" s="42"/>
      <c r="G116"/>
      <c r="H116"/>
      <c r="I116"/>
      <c r="J116"/>
      <c r="K116" s="53"/>
      <c r="L116" s="53"/>
      <c r="M116"/>
      <c r="N116" s="53"/>
      <c r="O116"/>
      <c r="P116"/>
      <c r="Q116"/>
      <c r="R116"/>
      <c r="S116" s="2"/>
      <c r="T116"/>
      <c r="U116"/>
    </row>
    <row r="117" spans="1:21" s="57" customFormat="1" ht="15.75" thickBot="1" x14ac:dyDescent="0.3">
      <c r="B117"/>
      <c r="C117" s="48"/>
      <c r="D117" s="49"/>
      <c r="E117" s="50"/>
      <c r="F117" s="51"/>
      <c r="G117"/>
      <c r="H117"/>
      <c r="I117" s="49"/>
      <c r="J117" s="49"/>
      <c r="K117" s="52"/>
      <c r="L117" s="52"/>
      <c r="M117" s="49"/>
      <c r="N117" s="53"/>
      <c r="O117"/>
      <c r="P117"/>
      <c r="Q117"/>
      <c r="R117"/>
      <c r="S117" s="2"/>
      <c r="T117"/>
      <c r="U117"/>
    </row>
    <row r="118" spans="1:21" s="2" customFormat="1" x14ac:dyDescent="0.25">
      <c r="A118"/>
      <c r="B118"/>
      <c r="C118" s="54" t="s">
        <v>32</v>
      </c>
      <c r="D118" s="54"/>
      <c r="E118" s="54"/>
      <c r="F118" s="54"/>
      <c r="G118" s="54"/>
      <c r="I118" s="55"/>
      <c r="J118" s="55"/>
      <c r="K118" s="56" t="s">
        <v>33</v>
      </c>
      <c r="L118" s="56"/>
      <c r="M118" s="56"/>
      <c r="N118"/>
      <c r="O118"/>
      <c r="P118"/>
      <c r="Q118" s="56" t="s">
        <v>34</v>
      </c>
      <c r="R118" s="56"/>
      <c r="T118"/>
      <c r="U118"/>
    </row>
    <row r="119" spans="1:21" s="57" customFormat="1" x14ac:dyDescent="0.25">
      <c r="B119"/>
      <c r="C119" s="54" t="s">
        <v>35</v>
      </c>
      <c r="D119" s="54"/>
      <c r="E119" s="54"/>
      <c r="F119" s="54"/>
      <c r="G119" s="54"/>
      <c r="I119"/>
      <c r="J119"/>
      <c r="K119" t="s">
        <v>36</v>
      </c>
      <c r="L119"/>
      <c r="M119"/>
      <c r="N119"/>
      <c r="O119"/>
      <c r="P119"/>
      <c r="Q119" s="54" t="s">
        <v>37</v>
      </c>
      <c r="R119" s="54"/>
      <c r="S119" s="2"/>
      <c r="T119"/>
      <c r="U119"/>
    </row>
    <row r="120" spans="1:21" s="57" customFormat="1" x14ac:dyDescent="0.25">
      <c r="B120"/>
      <c r="C120" s="91"/>
      <c r="D120" s="42"/>
      <c r="E120" s="92"/>
      <c r="F120" s="42"/>
      <c r="G120"/>
      <c r="H120" s="42"/>
      <c r="I120" s="42"/>
      <c r="J120" s="42"/>
      <c r="K120" s="60"/>
      <c r="L120" s="60"/>
      <c r="M120" s="42"/>
      <c r="N120" s="60"/>
      <c r="O120"/>
      <c r="P120"/>
      <c r="Q120" s="42"/>
      <c r="R120" s="42"/>
      <c r="S120" s="2"/>
      <c r="T120"/>
      <c r="U120"/>
    </row>
    <row r="121" spans="1:21" s="57" customFormat="1" ht="29.25" x14ac:dyDescent="0.5">
      <c r="B121"/>
      <c r="C121" s="1" t="s">
        <v>0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/>
      <c r="U121"/>
    </row>
    <row r="122" spans="1:21" s="57" customFormat="1" ht="23.25" x14ac:dyDescent="0.35">
      <c r="B122"/>
      <c r="C122" s="3" t="s">
        <v>1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2"/>
      <c r="T122"/>
      <c r="U122"/>
    </row>
    <row r="123" spans="1:21" s="57" customFormat="1" ht="15.75" x14ac:dyDescent="0.25">
      <c r="B123"/>
      <c r="C123" s="4" t="s">
        <v>2</v>
      </c>
      <c r="D123" s="238" t="s">
        <v>38</v>
      </c>
      <c r="E123" s="239"/>
      <c r="F123" s="240"/>
      <c r="G123" s="238"/>
      <c r="H123" s="238"/>
      <c r="I123" s="238"/>
      <c r="J123" s="238"/>
      <c r="K123" s="241"/>
      <c r="L123" s="241"/>
      <c r="M123" s="238"/>
      <c r="N123" s="241"/>
      <c r="O123" s="238"/>
      <c r="P123" s="238"/>
      <c r="Q123" s="238"/>
      <c r="R123" s="242" t="s">
        <v>3</v>
      </c>
      <c r="S123" s="2"/>
      <c r="T123"/>
      <c r="U123"/>
    </row>
    <row r="124" spans="1:21" s="57" customFormat="1" ht="15.75" customHeight="1" x14ac:dyDescent="0.25">
      <c r="B124"/>
      <c r="C124" s="243" t="s">
        <v>111</v>
      </c>
      <c r="D124" s="243"/>
      <c r="E124" s="243"/>
      <c r="F124" s="243"/>
      <c r="G124" s="243"/>
      <c r="H124" s="243"/>
      <c r="I124" s="243"/>
      <c r="J124" s="243"/>
      <c r="K124" s="243"/>
      <c r="L124" s="243"/>
      <c r="M124" s="243"/>
      <c r="N124" s="243"/>
      <c r="O124" s="243"/>
      <c r="P124" s="244"/>
      <c r="Q124" s="245"/>
      <c r="R124" s="11" t="s">
        <v>5</v>
      </c>
      <c r="S124" s="2"/>
      <c r="T124"/>
      <c r="U124"/>
    </row>
    <row r="125" spans="1:21" s="57" customFormat="1" x14ac:dyDescent="0.25">
      <c r="B125"/>
      <c r="C125" s="12" t="str">
        <f>C104</f>
        <v>PERIODO DEL 1 DE ENERO AL 30 DE SEPTIEMBRE 2021</v>
      </c>
      <c r="D125" s="12"/>
      <c r="E125" s="6"/>
      <c r="F125" s="246"/>
      <c r="G125" s="247"/>
      <c r="H125" s="248"/>
      <c r="I125" s="248"/>
      <c r="J125" s="248"/>
      <c r="K125" s="249"/>
      <c r="L125" s="249"/>
      <c r="M125" s="248"/>
      <c r="N125" s="249"/>
      <c r="O125" s="248"/>
      <c r="P125" s="248"/>
      <c r="Q125" s="248"/>
      <c r="R125" s="14"/>
      <c r="S125" s="2"/>
      <c r="T125"/>
      <c r="U125"/>
    </row>
    <row r="126" spans="1:21" ht="22.5" x14ac:dyDescent="0.25">
      <c r="C126" s="15" t="s">
        <v>7</v>
      </c>
      <c r="D126" s="15" t="s">
        <v>8</v>
      </c>
      <c r="E126" s="16" t="s">
        <v>9</v>
      </c>
      <c r="F126" s="15" t="s">
        <v>10</v>
      </c>
      <c r="G126" s="17" t="s">
        <v>11</v>
      </c>
      <c r="H126" s="15" t="s">
        <v>12</v>
      </c>
      <c r="I126" s="15"/>
      <c r="J126" s="15"/>
      <c r="K126" s="18" t="s">
        <v>13</v>
      </c>
      <c r="L126" s="19" t="s">
        <v>14</v>
      </c>
      <c r="M126" s="15" t="s">
        <v>15</v>
      </c>
      <c r="N126" s="20" t="s">
        <v>16</v>
      </c>
      <c r="O126" s="21" t="s">
        <v>17</v>
      </c>
      <c r="P126" s="21" t="s">
        <v>18</v>
      </c>
      <c r="Q126" s="22" t="s">
        <v>19</v>
      </c>
      <c r="R126" s="15" t="s">
        <v>20</v>
      </c>
    </row>
    <row r="127" spans="1:21" s="57" customFormat="1" ht="26.25" customHeight="1" x14ac:dyDescent="0.25">
      <c r="A127" s="23" t="s">
        <v>112</v>
      </c>
      <c r="B127"/>
      <c r="C127" s="250" t="s">
        <v>113</v>
      </c>
      <c r="D127" s="251"/>
      <c r="E127" s="252" t="s">
        <v>114</v>
      </c>
      <c r="F127" s="253">
        <v>132</v>
      </c>
      <c r="G127" s="29">
        <v>37.260273972602739</v>
      </c>
      <c r="H127" s="30">
        <v>15924.035068493151</v>
      </c>
      <c r="I127" s="30"/>
      <c r="J127" s="30"/>
      <c r="K127" s="77">
        <v>2136.8649999999998</v>
      </c>
      <c r="L127" s="77"/>
      <c r="M127" s="126">
        <v>3022.7176946301311</v>
      </c>
      <c r="N127" s="127">
        <v>0</v>
      </c>
      <c r="O127" s="128"/>
      <c r="P127" s="128"/>
      <c r="Q127" s="30">
        <f t="shared" ref="Q127:Q128" si="20">+H127+K127-M127-P127</f>
        <v>15038.182373863021</v>
      </c>
      <c r="R127" s="254"/>
      <c r="S127" s="2"/>
      <c r="T127"/>
      <c r="U127"/>
    </row>
    <row r="128" spans="1:21" s="57" customFormat="1" ht="26.25" customHeight="1" x14ac:dyDescent="0.25">
      <c r="A128" s="23" t="s">
        <v>115</v>
      </c>
      <c r="B128"/>
      <c r="C128" s="152" t="s">
        <v>116</v>
      </c>
      <c r="D128" s="255"/>
      <c r="E128" s="252" t="s">
        <v>117</v>
      </c>
      <c r="F128" s="125">
        <v>132</v>
      </c>
      <c r="G128" s="29">
        <v>37.260273972602739</v>
      </c>
      <c r="H128" s="30">
        <v>5617.2843835616441</v>
      </c>
      <c r="I128" s="30"/>
      <c r="J128" s="30"/>
      <c r="K128" s="77">
        <v>753.79000000000008</v>
      </c>
      <c r="L128" s="77"/>
      <c r="M128" s="81">
        <v>327.5842209315071</v>
      </c>
      <c r="N128" s="82">
        <v>44.22</v>
      </c>
      <c r="O128" s="83">
        <v>0</v>
      </c>
      <c r="P128" s="83"/>
      <c r="Q128" s="30">
        <f t="shared" si="20"/>
        <v>6043.4901626301371</v>
      </c>
      <c r="R128" s="256"/>
      <c r="S128" s="2"/>
      <c r="T128"/>
      <c r="U128"/>
    </row>
    <row r="129" spans="1:19" ht="26.25" customHeight="1" x14ac:dyDescent="0.25">
      <c r="A129" s="23" t="s">
        <v>118</v>
      </c>
      <c r="C129" s="152"/>
      <c r="D129" s="257"/>
      <c r="E129" s="252"/>
      <c r="F129" s="125"/>
      <c r="G129" s="258"/>
      <c r="H129" s="30"/>
      <c r="I129" s="30"/>
      <c r="J129" s="30"/>
      <c r="K129" s="77"/>
      <c r="L129" s="77"/>
      <c r="M129" s="81"/>
      <c r="N129" s="82"/>
      <c r="O129" s="83"/>
      <c r="P129" s="83"/>
      <c r="Q129" s="30"/>
      <c r="R129" s="256"/>
    </row>
    <row r="130" spans="1:19" ht="15.75" thickBot="1" x14ac:dyDescent="0.3">
      <c r="C130" s="259"/>
      <c r="D130" s="247"/>
      <c r="E130" s="239"/>
      <c r="F130" s="260"/>
      <c r="G130" s="261" t="s">
        <v>31</v>
      </c>
      <c r="H130" s="262">
        <f t="shared" ref="H130:Q130" si="21">SUM(H127:H129)</f>
        <v>21541.319452054795</v>
      </c>
      <c r="I130" s="262">
        <f t="shared" si="21"/>
        <v>0</v>
      </c>
      <c r="J130" s="262">
        <f t="shared" si="21"/>
        <v>0</v>
      </c>
      <c r="K130" s="263">
        <f t="shared" si="21"/>
        <v>2890.6549999999997</v>
      </c>
      <c r="L130" s="263">
        <f t="shared" si="21"/>
        <v>0</v>
      </c>
      <c r="M130" s="262">
        <f t="shared" si="21"/>
        <v>3350.301915561638</v>
      </c>
      <c r="N130" s="263">
        <f t="shared" si="21"/>
        <v>44.22</v>
      </c>
      <c r="O130" s="263">
        <f t="shared" si="21"/>
        <v>0</v>
      </c>
      <c r="P130" s="263">
        <f t="shared" si="21"/>
        <v>0</v>
      </c>
      <c r="Q130" s="262">
        <f t="shared" si="21"/>
        <v>21081.672536493159</v>
      </c>
      <c r="R130" s="247"/>
    </row>
    <row r="131" spans="1:19" x14ac:dyDescent="0.25">
      <c r="C131" s="259"/>
      <c r="D131" s="247"/>
      <c r="E131" s="239"/>
      <c r="F131" s="264"/>
      <c r="G131" s="259"/>
      <c r="H131" s="265"/>
      <c r="I131" s="265"/>
      <c r="J131" s="265"/>
      <c r="K131" s="266"/>
      <c r="L131" s="266"/>
      <c r="M131" s="265"/>
      <c r="N131" s="266"/>
      <c r="O131" s="265"/>
      <c r="P131" s="265"/>
      <c r="Q131" s="265"/>
      <c r="R131" s="247"/>
    </row>
    <row r="132" spans="1:19" ht="15.75" x14ac:dyDescent="0.25">
      <c r="C132" s="243" t="s">
        <v>119</v>
      </c>
      <c r="D132" s="243"/>
      <c r="E132" s="243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4"/>
      <c r="Q132" s="245"/>
      <c r="R132" s="245"/>
    </row>
    <row r="133" spans="1:19" x14ac:dyDescent="0.25">
      <c r="C133" s="12" t="str">
        <f>C125</f>
        <v>PERIODO DEL 1 DE ENERO AL 30 DE SEPTIEMBRE 2021</v>
      </c>
      <c r="D133" s="12"/>
      <c r="E133" s="6"/>
      <c r="F133" s="246"/>
      <c r="G133" s="247"/>
      <c r="H133" s="248"/>
      <c r="I133" s="248"/>
      <c r="J133" s="248"/>
      <c r="K133" s="249"/>
      <c r="L133" s="249"/>
      <c r="M133" s="248"/>
      <c r="N133" s="249"/>
      <c r="O133" s="248"/>
      <c r="P133" s="248"/>
      <c r="Q133" s="248"/>
      <c r="R133" s="259"/>
    </row>
    <row r="134" spans="1:19" ht="22.5" x14ac:dyDescent="0.25">
      <c r="C134" s="15" t="s">
        <v>7</v>
      </c>
      <c r="D134" s="15" t="s">
        <v>8</v>
      </c>
      <c r="E134" s="16" t="s">
        <v>9</v>
      </c>
      <c r="F134" s="15" t="s">
        <v>10</v>
      </c>
      <c r="G134" s="17" t="s">
        <v>11</v>
      </c>
      <c r="H134" s="15" t="s">
        <v>12</v>
      </c>
      <c r="I134" s="15"/>
      <c r="J134" s="15"/>
      <c r="K134" s="18" t="s">
        <v>13</v>
      </c>
      <c r="L134" s="19" t="s">
        <v>14</v>
      </c>
      <c r="M134" s="15" t="s">
        <v>15</v>
      </c>
      <c r="N134" s="20" t="s">
        <v>16</v>
      </c>
      <c r="O134" s="21" t="s">
        <v>17</v>
      </c>
      <c r="P134" s="21" t="s">
        <v>18</v>
      </c>
      <c r="Q134" s="22" t="s">
        <v>19</v>
      </c>
      <c r="R134" s="15" t="s">
        <v>20</v>
      </c>
    </row>
    <row r="135" spans="1:19" ht="26.25" customHeight="1" x14ac:dyDescent="0.25">
      <c r="A135" s="23" t="s">
        <v>120</v>
      </c>
      <c r="C135" s="250" t="s">
        <v>121</v>
      </c>
      <c r="D135" s="34"/>
      <c r="E135" s="252" t="s">
        <v>122</v>
      </c>
      <c r="F135" s="253">
        <v>132</v>
      </c>
      <c r="G135" s="29">
        <v>37.260273972602739</v>
      </c>
      <c r="H135" s="30">
        <v>7706.5424657534249</v>
      </c>
      <c r="I135" s="30"/>
      <c r="J135" s="30"/>
      <c r="K135" s="77">
        <v>1034.1500000000001</v>
      </c>
      <c r="L135" s="77"/>
      <c r="M135" s="126">
        <v>554.9</v>
      </c>
      <c r="N135" s="127">
        <v>0</v>
      </c>
      <c r="O135" s="128">
        <v>0</v>
      </c>
      <c r="P135" s="128"/>
      <c r="Q135" s="30">
        <f>+H135+K135-M135-P135</f>
        <v>8185.7924657534259</v>
      </c>
      <c r="R135" s="254"/>
      <c r="S135" s="2" t="s">
        <v>123</v>
      </c>
    </row>
    <row r="136" spans="1:19" ht="15.75" thickBot="1" x14ac:dyDescent="0.3">
      <c r="C136" s="259"/>
      <c r="D136" s="247"/>
      <c r="E136" s="239"/>
      <c r="F136" s="264"/>
      <c r="G136" s="261" t="s">
        <v>31</v>
      </c>
      <c r="H136" s="262">
        <f t="shared" ref="H136:Q136" si="22">SUM(H135:H135)</f>
        <v>7706.5424657534249</v>
      </c>
      <c r="I136" s="262">
        <f t="shared" si="22"/>
        <v>0</v>
      </c>
      <c r="J136" s="262">
        <f t="shared" si="22"/>
        <v>0</v>
      </c>
      <c r="K136" s="262">
        <f t="shared" si="22"/>
        <v>1034.1500000000001</v>
      </c>
      <c r="L136" s="262">
        <f t="shared" si="22"/>
        <v>0</v>
      </c>
      <c r="M136" s="262">
        <f t="shared" si="22"/>
        <v>554.9</v>
      </c>
      <c r="N136" s="262">
        <f t="shared" si="22"/>
        <v>0</v>
      </c>
      <c r="O136" s="262">
        <f t="shared" si="22"/>
        <v>0</v>
      </c>
      <c r="P136" s="262">
        <f t="shared" si="22"/>
        <v>0</v>
      </c>
      <c r="Q136" s="262">
        <f t="shared" si="22"/>
        <v>8185.7924657534259</v>
      </c>
      <c r="R136" s="247"/>
    </row>
    <row r="137" spans="1:19" x14ac:dyDescent="0.25">
      <c r="C137" s="259"/>
      <c r="D137" s="247"/>
      <c r="E137" s="239"/>
      <c r="F137" s="264"/>
      <c r="G137" s="259"/>
      <c r="H137" s="265"/>
      <c r="I137" s="265"/>
      <c r="J137" s="265"/>
      <c r="K137" s="266"/>
      <c r="L137" s="266"/>
      <c r="M137" s="265"/>
      <c r="N137" s="266"/>
      <c r="O137" s="265"/>
      <c r="P137" s="265"/>
      <c r="Q137" s="265"/>
      <c r="R137" s="247"/>
    </row>
    <row r="138" spans="1:19" ht="15.75" x14ac:dyDescent="0.25">
      <c r="C138" s="243" t="s">
        <v>124</v>
      </c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116"/>
    </row>
    <row r="139" spans="1:19" x14ac:dyDescent="0.25">
      <c r="C139" s="12" t="str">
        <f>C133</f>
        <v>PERIODO DEL 1 DE ENERO AL 30 DE SEPTIEMBRE 2021</v>
      </c>
      <c r="D139" s="13"/>
      <c r="E139" s="6"/>
      <c r="F139" s="267"/>
      <c r="G139" s="268"/>
      <c r="H139" s="269"/>
      <c r="I139" s="269"/>
      <c r="J139" s="269"/>
      <c r="K139" s="270"/>
      <c r="L139" s="270"/>
      <c r="M139" s="269"/>
      <c r="N139" s="270"/>
      <c r="O139" s="269"/>
      <c r="P139" s="269"/>
      <c r="Q139" s="269"/>
      <c r="R139" s="121"/>
    </row>
    <row r="140" spans="1:19" ht="22.5" x14ac:dyDescent="0.25">
      <c r="C140" s="15" t="s">
        <v>7</v>
      </c>
      <c r="D140" s="15" t="s">
        <v>8</v>
      </c>
      <c r="E140" s="16" t="s">
        <v>9</v>
      </c>
      <c r="F140" s="15" t="s">
        <v>10</v>
      </c>
      <c r="G140" s="17" t="s">
        <v>11</v>
      </c>
      <c r="H140" s="15" t="s">
        <v>12</v>
      </c>
      <c r="I140" s="15"/>
      <c r="J140" s="15"/>
      <c r="K140" s="18" t="s">
        <v>13</v>
      </c>
      <c r="L140" s="19" t="s">
        <v>14</v>
      </c>
      <c r="M140" s="15" t="s">
        <v>15</v>
      </c>
      <c r="N140" s="20" t="s">
        <v>16</v>
      </c>
      <c r="O140" s="21" t="s">
        <v>17</v>
      </c>
      <c r="P140" s="21" t="s">
        <v>18</v>
      </c>
      <c r="Q140" s="22" t="s">
        <v>19</v>
      </c>
      <c r="R140" s="15" t="s">
        <v>20</v>
      </c>
    </row>
    <row r="141" spans="1:19" ht="26.25" customHeight="1" x14ac:dyDescent="0.25">
      <c r="A141" s="23" t="s">
        <v>125</v>
      </c>
      <c r="C141" s="271" t="s">
        <v>126</v>
      </c>
      <c r="D141" s="272"/>
      <c r="E141" s="273" t="s">
        <v>127</v>
      </c>
      <c r="F141" s="125">
        <v>132</v>
      </c>
      <c r="G141" s="29">
        <v>37.260273972602739</v>
      </c>
      <c r="H141" s="30">
        <v>3901.0947945205476</v>
      </c>
      <c r="I141" s="30">
        <f>H141*2</f>
        <v>7802.1895890410951</v>
      </c>
      <c r="J141" s="30">
        <f>K141*24</f>
        <v>12563.82</v>
      </c>
      <c r="K141" s="77">
        <v>523.49249999999995</v>
      </c>
      <c r="L141" s="77"/>
      <c r="M141" s="194">
        <v>82.86</v>
      </c>
      <c r="N141" s="195">
        <v>114.39</v>
      </c>
      <c r="O141" s="194">
        <v>0</v>
      </c>
      <c r="P141" s="194"/>
      <c r="Q141" s="30">
        <f>+H141+K141-M141-P141</f>
        <v>4341.7272945205477</v>
      </c>
      <c r="R141" s="274"/>
    </row>
    <row r="142" spans="1:19" ht="19.5" customHeight="1" x14ac:dyDescent="0.25">
      <c r="C142" s="34"/>
      <c r="D142" s="272"/>
      <c r="E142" s="275"/>
      <c r="F142" s="125"/>
      <c r="G142" s="276"/>
      <c r="H142" s="30"/>
      <c r="I142" s="30"/>
      <c r="J142" s="30"/>
      <c r="K142" s="77"/>
      <c r="L142" s="77"/>
      <c r="M142" s="81"/>
      <c r="N142" s="195"/>
      <c r="O142" s="220"/>
      <c r="P142" s="220"/>
      <c r="Q142" s="30"/>
      <c r="R142" s="274"/>
    </row>
    <row r="143" spans="1:19" ht="15.75" thickBot="1" x14ac:dyDescent="0.3">
      <c r="C143" s="277"/>
      <c r="D143" s="268"/>
      <c r="E143" s="278"/>
      <c r="F143" s="279"/>
      <c r="G143" s="280" t="s">
        <v>31</v>
      </c>
      <c r="H143" s="281">
        <f>SUM(H141:H142)</f>
        <v>3901.0947945205476</v>
      </c>
      <c r="I143" s="281">
        <f t="shared" ref="I143:Q143" si="23">SUM(I141:I142)</f>
        <v>7802.1895890410951</v>
      </c>
      <c r="J143" s="281">
        <f t="shared" si="23"/>
        <v>12563.82</v>
      </c>
      <c r="K143" s="282">
        <f>SUM(K141:K142)</f>
        <v>523.49249999999995</v>
      </c>
      <c r="L143" s="282">
        <f>SUM(L141:L142)</f>
        <v>0</v>
      </c>
      <c r="M143" s="281">
        <f t="shared" si="23"/>
        <v>82.86</v>
      </c>
      <c r="N143" s="282">
        <f t="shared" si="23"/>
        <v>114.39</v>
      </c>
      <c r="O143" s="282">
        <f t="shared" si="23"/>
        <v>0</v>
      </c>
      <c r="P143" s="282">
        <f t="shared" si="23"/>
        <v>0</v>
      </c>
      <c r="Q143" s="281">
        <f t="shared" si="23"/>
        <v>4341.7272945205477</v>
      </c>
      <c r="R143" s="268"/>
    </row>
    <row r="144" spans="1:19" x14ac:dyDescent="0.25">
      <c r="C144" s="259"/>
      <c r="D144" s="247"/>
      <c r="E144" s="239"/>
      <c r="F144" s="264"/>
      <c r="G144" s="259"/>
      <c r="H144" s="265"/>
      <c r="I144" s="265"/>
      <c r="J144" s="265"/>
      <c r="K144" s="266"/>
      <c r="L144" s="266"/>
      <c r="M144" s="265"/>
      <c r="N144" s="266"/>
      <c r="O144" s="265"/>
      <c r="P144" s="265"/>
      <c r="Q144" s="265"/>
      <c r="R144" s="247"/>
    </row>
    <row r="145" spans="1:21" x14ac:dyDescent="0.25">
      <c r="C145" s="259"/>
      <c r="D145" s="247"/>
      <c r="E145" s="239"/>
      <c r="F145" s="264"/>
      <c r="G145" s="259"/>
      <c r="H145" s="265"/>
      <c r="I145" s="265"/>
      <c r="J145" s="265"/>
      <c r="K145" s="266"/>
      <c r="L145" s="266"/>
      <c r="M145" s="265"/>
      <c r="N145" s="266"/>
      <c r="O145" s="265"/>
      <c r="P145" s="265"/>
      <c r="Q145" s="265"/>
      <c r="R145" s="247"/>
    </row>
    <row r="146" spans="1:21" x14ac:dyDescent="0.25">
      <c r="C146" s="259"/>
      <c r="D146" s="247"/>
      <c r="E146" s="239"/>
      <c r="F146" s="264"/>
      <c r="G146" s="259"/>
      <c r="H146" s="265"/>
      <c r="I146" s="265"/>
      <c r="J146" s="265"/>
      <c r="K146" s="266"/>
      <c r="L146" s="266"/>
      <c r="M146" s="265"/>
      <c r="N146" s="266"/>
      <c r="O146" s="265"/>
      <c r="P146" s="265"/>
      <c r="Q146" s="265"/>
      <c r="R146" s="247"/>
    </row>
    <row r="147" spans="1:21" x14ac:dyDescent="0.25">
      <c r="C147" s="277"/>
      <c r="D147" s="268"/>
      <c r="E147" s="278"/>
      <c r="F147" s="279"/>
      <c r="G147" s="277"/>
      <c r="H147" s="283"/>
      <c r="I147" s="283"/>
      <c r="J147" s="283"/>
      <c r="K147" s="284"/>
      <c r="L147" s="284"/>
      <c r="M147" s="283"/>
      <c r="N147" s="284"/>
      <c r="O147" s="283"/>
      <c r="P147" s="283"/>
      <c r="Q147" s="283"/>
      <c r="R147" s="268"/>
    </row>
    <row r="148" spans="1:21" ht="15.75" thickBot="1" x14ac:dyDescent="0.3">
      <c r="C148" s="285"/>
      <c r="D148" s="49"/>
      <c r="E148" s="50"/>
      <c r="F148" s="51"/>
      <c r="I148" s="49"/>
      <c r="J148" s="49"/>
      <c r="K148" s="52"/>
      <c r="L148" s="52"/>
      <c r="M148" s="49"/>
    </row>
    <row r="149" spans="1:21" s="2" customFormat="1" x14ac:dyDescent="0.25">
      <c r="A149"/>
      <c r="B149"/>
      <c r="C149" s="54" t="s">
        <v>32</v>
      </c>
      <c r="D149" s="54"/>
      <c r="E149" s="54"/>
      <c r="F149" s="54"/>
      <c r="G149" s="54"/>
      <c r="I149" s="55"/>
      <c r="J149" s="55"/>
      <c r="K149" s="56" t="s">
        <v>33</v>
      </c>
      <c r="L149" s="56"/>
      <c r="M149" s="56"/>
      <c r="N149"/>
      <c r="O149"/>
      <c r="P149"/>
      <c r="Q149" s="56" t="s">
        <v>34</v>
      </c>
      <c r="R149" s="56"/>
      <c r="T149"/>
      <c r="U149"/>
    </row>
    <row r="150" spans="1:21" s="57" customFormat="1" x14ac:dyDescent="0.25">
      <c r="B150"/>
      <c r="C150" s="54" t="s">
        <v>35</v>
      </c>
      <c r="D150" s="54"/>
      <c r="E150" s="54"/>
      <c r="F150" s="54"/>
      <c r="G150" s="54"/>
      <c r="I150"/>
      <c r="J150"/>
      <c r="K150" t="s">
        <v>36</v>
      </c>
      <c r="L150"/>
      <c r="M150"/>
      <c r="N150"/>
      <c r="O150"/>
      <c r="P150"/>
      <c r="Q150" s="54" t="s">
        <v>37</v>
      </c>
      <c r="R150" s="54"/>
      <c r="S150" s="2"/>
      <c r="T150"/>
      <c r="U150"/>
    </row>
    <row r="151" spans="1:21" x14ac:dyDescent="0.25">
      <c r="C151" s="91"/>
      <c r="D151" s="42"/>
      <c r="E151" s="59"/>
      <c r="F151" s="42"/>
      <c r="H151" s="42"/>
      <c r="I151" s="42"/>
      <c r="J151" s="42"/>
      <c r="K151" s="60"/>
      <c r="L151" s="60"/>
      <c r="M151" s="42"/>
      <c r="N151" s="60"/>
      <c r="Q151" s="42"/>
      <c r="R151" s="42"/>
    </row>
    <row r="152" spans="1:21" x14ac:dyDescent="0.25">
      <c r="C152" s="91"/>
      <c r="D152" s="42"/>
      <c r="E152" s="59"/>
      <c r="F152" s="42"/>
      <c r="H152" s="42"/>
      <c r="I152" s="42"/>
      <c r="J152" s="42"/>
      <c r="K152" s="60"/>
      <c r="L152" s="60"/>
      <c r="M152" s="42"/>
      <c r="N152" s="60"/>
      <c r="Q152" s="42"/>
      <c r="R152" s="42"/>
    </row>
    <row r="153" spans="1:21" ht="29.25" x14ac:dyDescent="0.5">
      <c r="C153" s="1" t="s">
        <v>0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21" ht="23.25" x14ac:dyDescent="0.35">
      <c r="C154" s="3" t="s">
        <v>1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21" ht="15.75" x14ac:dyDescent="0.25">
      <c r="C155" s="4" t="s">
        <v>2</v>
      </c>
      <c r="D155" s="286" t="s">
        <v>38</v>
      </c>
      <c r="E155" s="287"/>
      <c r="F155" s="288"/>
      <c r="G155" s="286"/>
      <c r="H155" s="286"/>
      <c r="I155" s="286"/>
      <c r="J155" s="286"/>
      <c r="K155" s="289"/>
      <c r="L155" s="289"/>
      <c r="M155" s="286"/>
      <c r="N155" s="289"/>
      <c r="O155" s="286"/>
      <c r="P155" s="286"/>
      <c r="Q155" s="286"/>
      <c r="R155" s="290" t="s">
        <v>3</v>
      </c>
    </row>
    <row r="156" spans="1:21" ht="15.75" x14ac:dyDescent="0.25">
      <c r="C156" s="291" t="s">
        <v>128</v>
      </c>
      <c r="D156" s="291"/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291"/>
      <c r="P156" s="291"/>
      <c r="Q156" s="291"/>
      <c r="R156" s="292"/>
    </row>
    <row r="157" spans="1:21" ht="15" customHeight="1" x14ac:dyDescent="0.25">
      <c r="C157" s="40"/>
      <c r="D157" s="293"/>
      <c r="E157" s="6"/>
      <c r="F157" s="294"/>
      <c r="G157" s="295"/>
      <c r="H157" s="296"/>
      <c r="I157" s="296"/>
      <c r="J157" s="296"/>
      <c r="K157" s="297"/>
      <c r="L157" s="297"/>
      <c r="M157" s="296"/>
      <c r="N157" s="297"/>
      <c r="O157" s="296"/>
      <c r="P157" s="296"/>
      <c r="Q157" s="296"/>
      <c r="R157" s="11" t="s">
        <v>5</v>
      </c>
    </row>
    <row r="158" spans="1:21" ht="15" customHeight="1" x14ac:dyDescent="0.25">
      <c r="C158" s="12" t="str">
        <f>C139</f>
        <v>PERIODO DEL 1 DE ENERO AL 30 DE SEPTIEMBRE 2021</v>
      </c>
      <c r="D158" s="13"/>
      <c r="E158" s="6"/>
      <c r="F158" s="294"/>
      <c r="G158" s="295"/>
      <c r="H158" s="296"/>
      <c r="I158" s="296"/>
      <c r="J158" s="296"/>
      <c r="K158" s="297"/>
      <c r="L158" s="297"/>
      <c r="M158" s="296"/>
      <c r="N158" s="297"/>
      <c r="O158" s="296"/>
      <c r="P158" s="296"/>
      <c r="Q158" s="296"/>
      <c r="R158" s="14"/>
    </row>
    <row r="159" spans="1:21" ht="22.5" x14ac:dyDescent="0.25">
      <c r="C159" s="298" t="s">
        <v>7</v>
      </c>
      <c r="D159" s="298" t="s">
        <v>8</v>
      </c>
      <c r="E159" s="299" t="s">
        <v>9</v>
      </c>
      <c r="F159" s="15" t="s">
        <v>10</v>
      </c>
      <c r="G159" s="17" t="s">
        <v>11</v>
      </c>
      <c r="H159" s="15" t="s">
        <v>12</v>
      </c>
      <c r="I159" s="15"/>
      <c r="J159" s="15"/>
      <c r="K159" s="18" t="s">
        <v>13</v>
      </c>
      <c r="L159" s="19" t="s">
        <v>14</v>
      </c>
      <c r="M159" s="15" t="s">
        <v>15</v>
      </c>
      <c r="N159" s="20" t="s">
        <v>16</v>
      </c>
      <c r="O159" s="21" t="s">
        <v>17</v>
      </c>
      <c r="P159" s="21" t="s">
        <v>18</v>
      </c>
      <c r="Q159" s="22" t="s">
        <v>19</v>
      </c>
      <c r="R159" s="298" t="s">
        <v>20</v>
      </c>
    </row>
    <row r="160" spans="1:21" ht="25.5" customHeight="1" x14ac:dyDescent="0.25">
      <c r="A160" s="23" t="s">
        <v>129</v>
      </c>
      <c r="C160" s="300" t="s">
        <v>130</v>
      </c>
      <c r="D160" s="301"/>
      <c r="E160" s="302" t="s">
        <v>131</v>
      </c>
      <c r="F160" s="125">
        <v>132</v>
      </c>
      <c r="G160" s="29">
        <v>37.260273972602739</v>
      </c>
      <c r="H160" s="30">
        <v>1955.9408219178083</v>
      </c>
      <c r="I160" s="30">
        <f>H160*2</f>
        <v>3911.8816438356166</v>
      </c>
      <c r="J160" s="30">
        <f>K160*24</f>
        <v>6299.2800000000007</v>
      </c>
      <c r="K160" s="77">
        <v>262.47000000000003</v>
      </c>
      <c r="L160" s="77"/>
      <c r="M160" s="303">
        <v>0</v>
      </c>
      <c r="N160" s="304">
        <v>164.66</v>
      </c>
      <c r="O160" s="305">
        <v>0</v>
      </c>
      <c r="P160" s="305"/>
      <c r="Q160" s="30">
        <f t="shared" ref="Q160:Q168" si="24">+H160+K160-M160-P160</f>
        <v>2218.4108219178083</v>
      </c>
      <c r="R160" s="301"/>
    </row>
    <row r="161" spans="1:21" ht="25.5" customHeight="1" x14ac:dyDescent="0.25">
      <c r="A161" s="23" t="s">
        <v>132</v>
      </c>
      <c r="C161" s="300" t="s">
        <v>133</v>
      </c>
      <c r="D161" s="301"/>
      <c r="E161" s="302" t="s">
        <v>134</v>
      </c>
      <c r="F161" s="125">
        <v>132</v>
      </c>
      <c r="G161" s="29">
        <v>37.260273972602739</v>
      </c>
      <c r="H161" s="30">
        <v>4447.1441095890414</v>
      </c>
      <c r="I161" s="30">
        <f t="shared" ref="I161:I164" si="25">H161*2</f>
        <v>8894.2882191780827</v>
      </c>
      <c r="J161" s="30">
        <f t="shared" ref="J161:J166" si="26">K161*24</f>
        <v>14322.419999999998</v>
      </c>
      <c r="K161" s="77">
        <v>596.76749999999993</v>
      </c>
      <c r="L161" s="77"/>
      <c r="M161" s="81">
        <v>117.80762301369882</v>
      </c>
      <c r="N161" s="82">
        <v>88.32</v>
      </c>
      <c r="O161" s="305">
        <v>0</v>
      </c>
      <c r="P161" s="305"/>
      <c r="Q161" s="30">
        <f t="shared" si="24"/>
        <v>4926.1039865753428</v>
      </c>
      <c r="R161" s="301"/>
    </row>
    <row r="162" spans="1:21" ht="25.5" customHeight="1" x14ac:dyDescent="0.25">
      <c r="A162" s="23" t="s">
        <v>135</v>
      </c>
      <c r="C162" s="306" t="s">
        <v>136</v>
      </c>
      <c r="D162" s="307"/>
      <c r="E162" s="302" t="s">
        <v>137</v>
      </c>
      <c r="F162" s="125">
        <v>132</v>
      </c>
      <c r="G162" s="29">
        <v>37.260273972602739</v>
      </c>
      <c r="H162" s="30">
        <v>6112.3430136986299</v>
      </c>
      <c r="I162" s="30">
        <f t="shared" si="25"/>
        <v>12224.68602739726</v>
      </c>
      <c r="J162" s="30">
        <f t="shared" si="26"/>
        <v>19685.34</v>
      </c>
      <c r="K162" s="77">
        <v>820.22249999999997</v>
      </c>
      <c r="L162" s="77"/>
      <c r="M162" s="81">
        <v>381.44659989041162</v>
      </c>
      <c r="N162" s="82">
        <v>17.07</v>
      </c>
      <c r="O162" s="305">
        <v>0</v>
      </c>
      <c r="P162" s="305"/>
      <c r="Q162" s="30">
        <f t="shared" si="24"/>
        <v>6551.1189138082182</v>
      </c>
      <c r="R162" s="308"/>
    </row>
    <row r="163" spans="1:21" ht="25.5" customHeight="1" x14ac:dyDescent="0.25">
      <c r="A163" s="23" t="s">
        <v>138</v>
      </c>
      <c r="C163" s="306" t="s">
        <v>139</v>
      </c>
      <c r="D163" s="307"/>
      <c r="E163" s="302" t="s">
        <v>140</v>
      </c>
      <c r="F163" s="125">
        <v>132</v>
      </c>
      <c r="G163" s="29">
        <v>37.260273972602739</v>
      </c>
      <c r="H163" s="30">
        <v>8194.2980821917808</v>
      </c>
      <c r="I163" s="30">
        <f t="shared" si="25"/>
        <v>16388.596164383562</v>
      </c>
      <c r="J163" s="30">
        <f t="shared" si="26"/>
        <v>26390.46</v>
      </c>
      <c r="K163" s="77">
        <v>1099.6025</v>
      </c>
      <c r="L163" s="77">
        <f>127*3</f>
        <v>381</v>
      </c>
      <c r="M163" s="126">
        <v>607.96331134246634</v>
      </c>
      <c r="N163" s="127">
        <v>0</v>
      </c>
      <c r="O163" s="305">
        <v>0</v>
      </c>
      <c r="P163" s="305"/>
      <c r="Q163" s="30">
        <f t="shared" si="24"/>
        <v>8685.9372708493156</v>
      </c>
      <c r="R163" s="308"/>
    </row>
    <row r="164" spans="1:21" ht="25.5" customHeight="1" x14ac:dyDescent="0.25">
      <c r="A164" s="23" t="s">
        <v>141</v>
      </c>
      <c r="C164" s="309" t="s">
        <v>142</v>
      </c>
      <c r="D164" s="307"/>
      <c r="E164" s="302" t="s">
        <v>143</v>
      </c>
      <c r="F164" s="125">
        <v>132</v>
      </c>
      <c r="G164" s="29">
        <v>37.260273972602739</v>
      </c>
      <c r="H164" s="30">
        <v>4300.1709589041102</v>
      </c>
      <c r="I164" s="30">
        <f t="shared" si="25"/>
        <v>8600.3419178082204</v>
      </c>
      <c r="J164" s="30">
        <f t="shared" si="26"/>
        <v>13849.080000000002</v>
      </c>
      <c r="K164" s="77">
        <v>577.04500000000007</v>
      </c>
      <c r="L164" s="77">
        <f>239+(127*3)</f>
        <v>620</v>
      </c>
      <c r="M164" s="310">
        <v>108.40134136986295</v>
      </c>
      <c r="N164" s="311">
        <v>97.21</v>
      </c>
      <c r="O164" s="305">
        <v>0</v>
      </c>
      <c r="P164" s="305"/>
      <c r="Q164" s="30">
        <f t="shared" si="24"/>
        <v>4768.8146175342472</v>
      </c>
      <c r="R164" s="308"/>
      <c r="T164" s="312"/>
    </row>
    <row r="165" spans="1:21" ht="25.5" customHeight="1" x14ac:dyDescent="0.25">
      <c r="A165" s="23" t="s">
        <v>144</v>
      </c>
      <c r="C165" s="309" t="s">
        <v>145</v>
      </c>
      <c r="D165" s="307"/>
      <c r="E165" s="302" t="s">
        <v>143</v>
      </c>
      <c r="F165" s="125">
        <v>132</v>
      </c>
      <c r="G165" s="29">
        <v>28.9</v>
      </c>
      <c r="H165" s="30">
        <v>3335.7943835616438</v>
      </c>
      <c r="I165" s="30"/>
      <c r="J165" s="30">
        <f t="shared" si="26"/>
        <v>13849.080000000002</v>
      </c>
      <c r="K165" s="77">
        <v>577.04500000000007</v>
      </c>
      <c r="L165" s="77">
        <f>239*2</f>
        <v>478</v>
      </c>
      <c r="M165" s="310">
        <v>46.681240547945208</v>
      </c>
      <c r="N165" s="311">
        <v>97.21</v>
      </c>
      <c r="O165" s="305">
        <v>0</v>
      </c>
      <c r="P165" s="305"/>
      <c r="Q165" s="30">
        <f t="shared" si="24"/>
        <v>3866.1581430136985</v>
      </c>
      <c r="R165" s="308"/>
    </row>
    <row r="166" spans="1:21" s="57" customFormat="1" ht="25.5" customHeight="1" x14ac:dyDescent="0.25">
      <c r="A166" s="23"/>
      <c r="B166"/>
      <c r="C166" s="217" t="s">
        <v>146</v>
      </c>
      <c r="D166" s="313"/>
      <c r="E166" s="314" t="s">
        <v>147</v>
      </c>
      <c r="F166" s="125">
        <v>132</v>
      </c>
      <c r="G166" s="29">
        <v>37.260273972602739</v>
      </c>
      <c r="H166" s="30">
        <v>4447.1441095890414</v>
      </c>
      <c r="I166" s="30"/>
      <c r="J166" s="30">
        <f t="shared" si="26"/>
        <v>14322.419999999998</v>
      </c>
      <c r="K166" s="77">
        <v>596.76749999999993</v>
      </c>
      <c r="L166" s="77"/>
      <c r="M166" s="81">
        <v>117.80762301369882</v>
      </c>
      <c r="N166" s="82">
        <v>88.32</v>
      </c>
      <c r="O166" s="220">
        <v>0</v>
      </c>
      <c r="P166" s="220"/>
      <c r="Q166" s="30">
        <f t="shared" si="24"/>
        <v>4926.1039865753428</v>
      </c>
      <c r="R166" s="315"/>
      <c r="S166" s="2"/>
      <c r="T166"/>
      <c r="U166"/>
    </row>
    <row r="167" spans="1:21" s="57" customFormat="1" ht="25.5" customHeight="1" x14ac:dyDescent="0.25">
      <c r="A167" s="23"/>
      <c r="B167"/>
      <c r="C167" s="132" t="s">
        <v>148</v>
      </c>
      <c r="D167" s="133"/>
      <c r="E167" s="134" t="s">
        <v>63</v>
      </c>
      <c r="F167" s="125">
        <v>132</v>
      </c>
      <c r="G167" s="29">
        <v>36.99</v>
      </c>
      <c r="H167" s="30">
        <v>5533.021232876712</v>
      </c>
      <c r="I167" s="30">
        <f>H167*2</f>
        <v>11066.042465753424</v>
      </c>
      <c r="J167" s="30">
        <f>K167*24</f>
        <v>17951.579999999998</v>
      </c>
      <c r="K167" s="77">
        <v>747.98249999999996</v>
      </c>
      <c r="L167" s="77"/>
      <c r="M167" s="81">
        <v>318.41639013698529</v>
      </c>
      <c r="N167" s="82">
        <v>45.34</v>
      </c>
      <c r="O167" s="83">
        <v>0</v>
      </c>
      <c r="P167" s="83"/>
      <c r="Q167" s="30">
        <f t="shared" si="24"/>
        <v>5962.5873427397264</v>
      </c>
      <c r="R167" s="135"/>
      <c r="S167" s="2"/>
      <c r="T167"/>
      <c r="U167"/>
    </row>
    <row r="168" spans="1:21" s="57" customFormat="1" ht="25.5" customHeight="1" x14ac:dyDescent="0.25">
      <c r="A168" s="23" t="s">
        <v>149</v>
      </c>
      <c r="B168"/>
      <c r="C168" s="316" t="s">
        <v>150</v>
      </c>
      <c r="D168" s="313"/>
      <c r="E168" s="314" t="s">
        <v>147</v>
      </c>
      <c r="F168" s="125">
        <v>132</v>
      </c>
      <c r="G168" s="29">
        <v>37.260273972602739</v>
      </c>
      <c r="H168" s="30">
        <v>4447.1441095890414</v>
      </c>
      <c r="I168" s="30"/>
      <c r="J168" s="30">
        <f>K168*24*5</f>
        <v>71612.099999999991</v>
      </c>
      <c r="K168" s="77">
        <v>596.76749999999993</v>
      </c>
      <c r="L168" s="77"/>
      <c r="M168" s="81">
        <v>117.80762301369882</v>
      </c>
      <c r="N168" s="82">
        <v>88.32</v>
      </c>
      <c r="O168" s="220"/>
      <c r="P168" s="220"/>
      <c r="Q168" s="30">
        <f t="shared" si="24"/>
        <v>4926.1039865753428</v>
      </c>
      <c r="R168" s="315"/>
      <c r="T168"/>
      <c r="U168"/>
    </row>
    <row r="169" spans="1:21" s="57" customFormat="1" ht="15.75" thickBot="1" x14ac:dyDescent="0.3">
      <c r="B169"/>
      <c r="D169" s="295"/>
      <c r="E169" s="287"/>
      <c r="F169" s="317"/>
      <c r="G169" s="318" t="s">
        <v>31</v>
      </c>
      <c r="H169" s="319">
        <f t="shared" ref="H169:Q169" si="27">SUM(H160:H168)</f>
        <v>42773.000821917805</v>
      </c>
      <c r="I169" s="319">
        <f t="shared" si="27"/>
        <v>61085.836438356164</v>
      </c>
      <c r="J169" s="319">
        <f t="shared" si="27"/>
        <v>198281.76</v>
      </c>
      <c r="K169" s="319">
        <f t="shared" si="27"/>
        <v>5874.67</v>
      </c>
      <c r="L169" s="319">
        <f t="shared" si="27"/>
        <v>1479</v>
      </c>
      <c r="M169" s="319">
        <f t="shared" si="27"/>
        <v>1816.3317523287674</v>
      </c>
      <c r="N169" s="319">
        <f t="shared" si="27"/>
        <v>686.45</v>
      </c>
      <c r="O169" s="319">
        <f t="shared" si="27"/>
        <v>0</v>
      </c>
      <c r="P169" s="319">
        <f t="shared" si="27"/>
        <v>0</v>
      </c>
      <c r="Q169" s="319">
        <f t="shared" si="27"/>
        <v>46831.339069589041</v>
      </c>
      <c r="R169" s="295"/>
      <c r="S169" s="2"/>
      <c r="T169"/>
      <c r="U169"/>
    </row>
    <row r="170" spans="1:21" s="57" customFormat="1" x14ac:dyDescent="0.25">
      <c r="B170"/>
      <c r="C170" s="320"/>
      <c r="D170" s="295"/>
      <c r="E170" s="287"/>
      <c r="F170" s="317"/>
      <c r="G170" s="320"/>
      <c r="H170" s="321"/>
      <c r="I170" s="321"/>
      <c r="J170" s="321"/>
      <c r="K170" s="322"/>
      <c r="L170" s="322"/>
      <c r="M170" s="321"/>
      <c r="N170" s="322"/>
      <c r="O170" s="321"/>
      <c r="P170" s="321"/>
      <c r="Q170" s="321"/>
      <c r="R170" s="295"/>
      <c r="S170" s="2"/>
      <c r="T170"/>
      <c r="U170"/>
    </row>
    <row r="171" spans="1:21" s="57" customFormat="1" x14ac:dyDescent="0.25">
      <c r="B171"/>
      <c r="C171" s="320"/>
      <c r="D171" s="295"/>
      <c r="E171" s="287"/>
      <c r="F171" s="317"/>
      <c r="G171" s="320"/>
      <c r="H171" s="321"/>
      <c r="I171" s="321"/>
      <c r="J171" s="321"/>
      <c r="K171" s="322"/>
      <c r="L171" s="322"/>
      <c r="M171" s="321"/>
      <c r="N171" s="322"/>
      <c r="O171" s="321"/>
      <c r="P171" s="321"/>
      <c r="Q171" s="321"/>
      <c r="R171" s="295"/>
      <c r="S171" s="2"/>
      <c r="T171"/>
      <c r="U171"/>
    </row>
    <row r="172" spans="1:21" s="57" customFormat="1" ht="15.75" thickBot="1" x14ac:dyDescent="0.3">
      <c r="B172"/>
      <c r="C172" s="323"/>
      <c r="D172" s="49"/>
      <c r="E172" s="50"/>
      <c r="F172" s="51"/>
      <c r="G172"/>
      <c r="H172" s="91"/>
      <c r="I172" s="324"/>
      <c r="J172" s="324"/>
      <c r="K172" s="325"/>
      <c r="L172" s="325"/>
      <c r="M172" s="324"/>
      <c r="N172" s="326"/>
      <c r="O172"/>
      <c r="P172"/>
      <c r="Q172"/>
      <c r="R172"/>
      <c r="S172" s="2"/>
      <c r="T172"/>
      <c r="U172"/>
    </row>
    <row r="173" spans="1:21" s="2" customFormat="1" x14ac:dyDescent="0.25">
      <c r="A173"/>
      <c r="B173"/>
      <c r="C173" s="54" t="s">
        <v>32</v>
      </c>
      <c r="D173" s="54"/>
      <c r="E173" s="54"/>
      <c r="F173" s="54"/>
      <c r="G173" s="54"/>
      <c r="I173" s="55"/>
      <c r="J173" s="55"/>
      <c r="K173" s="56" t="s">
        <v>33</v>
      </c>
      <c r="L173" s="56"/>
      <c r="M173" s="56"/>
      <c r="N173"/>
      <c r="O173"/>
      <c r="P173"/>
      <c r="Q173" s="56" t="s">
        <v>34</v>
      </c>
      <c r="R173" s="56"/>
      <c r="T173"/>
      <c r="U173"/>
    </row>
    <row r="174" spans="1:21" s="57" customFormat="1" x14ac:dyDescent="0.25">
      <c r="B174"/>
      <c r="C174" s="54" t="s">
        <v>35</v>
      </c>
      <c r="D174" s="54"/>
      <c r="E174" s="54"/>
      <c r="F174" s="54"/>
      <c r="G174" s="54"/>
      <c r="I174"/>
      <c r="J174"/>
      <c r="K174" t="s">
        <v>36</v>
      </c>
      <c r="L174"/>
      <c r="M174"/>
      <c r="N174"/>
      <c r="O174"/>
      <c r="P174"/>
      <c r="Q174" s="54" t="s">
        <v>37</v>
      </c>
      <c r="R174" s="54"/>
      <c r="S174" s="2"/>
      <c r="T174"/>
      <c r="U174"/>
    </row>
    <row r="175" spans="1:21" x14ac:dyDescent="0.25">
      <c r="C175" s="91"/>
      <c r="D175" s="42"/>
      <c r="E175" s="59"/>
      <c r="F175" s="42"/>
      <c r="H175" s="42"/>
      <c r="I175" s="42"/>
      <c r="J175" s="42"/>
      <c r="K175" s="60"/>
      <c r="L175" s="60"/>
      <c r="M175" s="42"/>
      <c r="N175" s="60"/>
      <c r="Q175" s="42"/>
      <c r="R175" s="42"/>
    </row>
    <row r="176" spans="1:21" x14ac:dyDescent="0.25">
      <c r="C176" s="91"/>
      <c r="D176" s="42"/>
      <c r="E176" s="59"/>
      <c r="F176" s="42"/>
      <c r="H176" s="327"/>
      <c r="I176" s="327"/>
      <c r="J176" s="327"/>
      <c r="K176" s="60"/>
      <c r="L176" s="60"/>
      <c r="M176" s="42"/>
      <c r="N176" s="60"/>
      <c r="Q176" s="42"/>
      <c r="R176" s="42"/>
    </row>
    <row r="177" spans="1:21" s="2" customFormat="1" x14ac:dyDescent="0.25">
      <c r="A177"/>
      <c r="B177"/>
      <c r="C177" s="91"/>
      <c r="D177" s="42"/>
      <c r="E177" s="59"/>
      <c r="F177" s="42"/>
      <c r="G177"/>
      <c r="H177" s="42"/>
      <c r="I177" s="42"/>
      <c r="J177" s="42"/>
      <c r="K177" s="60"/>
      <c r="L177" s="60"/>
      <c r="M177" s="42"/>
      <c r="N177" s="60"/>
      <c r="O177"/>
      <c r="P177"/>
      <c r="Q177" s="42"/>
      <c r="R177" s="42"/>
      <c r="T177"/>
      <c r="U177"/>
    </row>
    <row r="178" spans="1:21" s="2" customFormat="1" x14ac:dyDescent="0.25">
      <c r="A178"/>
      <c r="B178"/>
      <c r="C178" s="91"/>
      <c r="D178" s="42"/>
      <c r="E178" s="59"/>
      <c r="F178" s="42"/>
      <c r="G178"/>
      <c r="H178" s="42"/>
      <c r="I178" s="42"/>
      <c r="J178" s="42"/>
      <c r="K178" s="60"/>
      <c r="L178" s="60"/>
      <c r="M178" s="42"/>
      <c r="N178" s="60"/>
      <c r="O178"/>
      <c r="P178"/>
      <c r="Q178" s="42"/>
      <c r="R178" s="42"/>
      <c r="T178"/>
      <c r="U178"/>
    </row>
    <row r="179" spans="1:21" s="2" customFormat="1" x14ac:dyDescent="0.25">
      <c r="A179"/>
      <c r="B179"/>
      <c r="C179" s="91"/>
      <c r="D179" s="42"/>
      <c r="E179" s="59"/>
      <c r="F179" s="42"/>
      <c r="G179"/>
      <c r="H179" s="42"/>
      <c r="I179" s="42"/>
      <c r="J179" s="42"/>
      <c r="K179" s="60"/>
      <c r="L179" s="60"/>
      <c r="M179" s="42"/>
      <c r="N179" s="60"/>
      <c r="O179"/>
      <c r="P179"/>
      <c r="Q179" s="42"/>
      <c r="R179" s="42"/>
      <c r="T179"/>
      <c r="U179"/>
    </row>
    <row r="180" spans="1:21" s="2" customFormat="1" x14ac:dyDescent="0.25">
      <c r="A180"/>
      <c r="B180"/>
      <c r="C180" s="91"/>
      <c r="D180" s="42"/>
      <c r="E180" s="59"/>
      <c r="F180" s="42"/>
      <c r="G180"/>
      <c r="H180" s="42"/>
      <c r="I180" s="42"/>
      <c r="J180" s="42"/>
      <c r="K180" s="60"/>
      <c r="L180" s="60"/>
      <c r="M180" s="42"/>
      <c r="N180" s="60"/>
      <c r="O180"/>
      <c r="P180"/>
      <c r="Q180" s="42"/>
      <c r="R180" s="42"/>
      <c r="T180"/>
      <c r="U180"/>
    </row>
    <row r="181" spans="1:21" s="2" customFormat="1" x14ac:dyDescent="0.25">
      <c r="A181"/>
      <c r="B181"/>
      <c r="C181" s="91"/>
      <c r="D181" s="42"/>
      <c r="E181" s="59"/>
      <c r="F181" s="42"/>
      <c r="G181"/>
      <c r="H181" s="42"/>
      <c r="I181" s="42"/>
      <c r="J181" s="42"/>
      <c r="K181" s="60"/>
      <c r="L181" s="60"/>
      <c r="M181" s="42"/>
      <c r="N181" s="60"/>
      <c r="O181"/>
      <c r="P181"/>
      <c r="Q181" s="42"/>
      <c r="R181" s="42"/>
      <c r="T181"/>
      <c r="U181"/>
    </row>
    <row r="182" spans="1:21" s="2" customFormat="1" x14ac:dyDescent="0.25">
      <c r="A182"/>
      <c r="B182"/>
      <c r="C182" s="91"/>
      <c r="D182" s="42"/>
      <c r="E182" s="59"/>
      <c r="F182" s="42"/>
      <c r="G182"/>
      <c r="H182" s="42"/>
      <c r="I182" s="42"/>
      <c r="J182" s="42"/>
      <c r="K182" s="60"/>
      <c r="L182" s="60"/>
      <c r="M182" s="42"/>
      <c r="N182" s="60"/>
      <c r="O182"/>
      <c r="P182"/>
      <c r="Q182" s="42"/>
      <c r="R182" s="42"/>
      <c r="T182"/>
      <c r="U182"/>
    </row>
    <row r="183" spans="1:21" s="2" customFormat="1" x14ac:dyDescent="0.25">
      <c r="A183"/>
      <c r="B183"/>
      <c r="C183" s="91"/>
      <c r="D183" s="42"/>
      <c r="E183" s="59"/>
      <c r="F183" s="42"/>
      <c r="G183"/>
      <c r="H183" s="42"/>
      <c r="I183" s="42"/>
      <c r="J183" s="42"/>
      <c r="K183" s="60"/>
      <c r="L183" s="60"/>
      <c r="M183" s="42"/>
      <c r="N183" s="60"/>
      <c r="O183"/>
      <c r="P183"/>
      <c r="Q183" s="42"/>
      <c r="R183" s="42"/>
      <c r="T183"/>
      <c r="U183"/>
    </row>
    <row r="184" spans="1:21" s="2" customFormat="1" ht="29.25" x14ac:dyDescent="0.5">
      <c r="A184"/>
      <c r="B184"/>
      <c r="C184" s="1" t="s">
        <v>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T184"/>
      <c r="U184"/>
    </row>
    <row r="185" spans="1:21" s="2" customFormat="1" ht="23.25" x14ac:dyDescent="0.35">
      <c r="A185"/>
      <c r="B185"/>
      <c r="C185" s="3" t="s">
        <v>1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T185"/>
      <c r="U185"/>
    </row>
    <row r="186" spans="1:21" s="2" customFormat="1" ht="23.25" x14ac:dyDescent="0.35">
      <c r="A186"/>
      <c r="B186"/>
      <c r="C186" s="328"/>
      <c r="D186" s="328"/>
      <c r="E186" s="329"/>
      <c r="F186" s="328"/>
      <c r="G186" s="328"/>
      <c r="H186" s="328"/>
      <c r="I186" s="328"/>
      <c r="J186" s="328"/>
      <c r="K186" s="330"/>
      <c r="L186" s="330"/>
      <c r="M186" s="328"/>
      <c r="N186" s="330"/>
      <c r="O186" s="328"/>
      <c r="P186" s="328"/>
      <c r="Q186" s="328"/>
      <c r="R186" s="328"/>
      <c r="T186"/>
      <c r="U186"/>
    </row>
    <row r="187" spans="1:21" s="2" customFormat="1" ht="15.75" x14ac:dyDescent="0.25">
      <c r="A187"/>
      <c r="B187"/>
      <c r="C187" s="4" t="s">
        <v>2</v>
      </c>
      <c r="D187" s="286" t="s">
        <v>38</v>
      </c>
      <c r="E187" s="287"/>
      <c r="F187" s="288"/>
      <c r="G187" s="286"/>
      <c r="H187" s="286"/>
      <c r="I187" s="286"/>
      <c r="J187" s="286"/>
      <c r="K187" s="289"/>
      <c r="L187" s="289"/>
      <c r="M187" s="286"/>
      <c r="N187" s="289"/>
      <c r="O187" s="286"/>
      <c r="P187" s="286"/>
      <c r="Q187" s="286"/>
      <c r="R187"/>
      <c r="T187"/>
      <c r="U187"/>
    </row>
    <row r="188" spans="1:21" s="2" customFormat="1" ht="15.75" x14ac:dyDescent="0.25">
      <c r="A188"/>
      <c r="B188"/>
      <c r="C188" s="291"/>
      <c r="D188" s="291"/>
      <c r="E188" s="291"/>
      <c r="F188" s="291"/>
      <c r="G188" s="291"/>
      <c r="H188" s="291"/>
      <c r="I188" s="291"/>
      <c r="J188" s="291"/>
      <c r="K188" s="291"/>
      <c r="L188" s="291"/>
      <c r="M188" s="291"/>
      <c r="N188" s="291"/>
      <c r="O188" s="291"/>
      <c r="P188" s="291"/>
      <c r="Q188" s="291"/>
      <c r="R188" s="290" t="s">
        <v>3</v>
      </c>
      <c r="T188"/>
      <c r="U188"/>
    </row>
    <row r="189" spans="1:21" x14ac:dyDescent="0.25">
      <c r="C189" s="91"/>
      <c r="F189" s="42"/>
    </row>
    <row r="190" spans="1:21" ht="15.75" x14ac:dyDescent="0.25">
      <c r="C190" s="331" t="s">
        <v>151</v>
      </c>
      <c r="D190" s="331"/>
      <c r="E190" s="331"/>
      <c r="F190" s="331"/>
      <c r="G190" s="331"/>
      <c r="H190" s="331"/>
      <c r="I190" s="331"/>
      <c r="J190" s="331"/>
      <c r="K190" s="331"/>
      <c r="L190" s="331"/>
      <c r="M190" s="331"/>
      <c r="N190" s="331"/>
      <c r="O190" s="331"/>
      <c r="P190" s="331"/>
      <c r="Q190" s="331"/>
      <c r="R190" s="331"/>
    </row>
    <row r="191" spans="1:21" x14ac:dyDescent="0.25">
      <c r="C191" s="12" t="str">
        <f>C158</f>
        <v>PERIODO DEL 1 DE ENERO AL 30 DE SEPTIEMBRE 2021</v>
      </c>
      <c r="D191" s="13"/>
      <c r="E191" s="6"/>
      <c r="F191" s="332"/>
      <c r="G191" s="333"/>
      <c r="H191" s="334"/>
      <c r="I191" s="334"/>
      <c r="J191" s="334"/>
      <c r="K191" s="335"/>
      <c r="L191" s="335"/>
      <c r="M191" s="334"/>
      <c r="N191" s="335"/>
      <c r="O191" s="334"/>
      <c r="P191" s="334"/>
      <c r="Q191" s="334"/>
      <c r="R191" s="336"/>
    </row>
    <row r="192" spans="1:21" ht="22.5" x14ac:dyDescent="0.25">
      <c r="C192" s="15" t="s">
        <v>7</v>
      </c>
      <c r="D192" s="15" t="s">
        <v>8</v>
      </c>
      <c r="E192" s="16" t="s">
        <v>9</v>
      </c>
      <c r="F192" s="15" t="s">
        <v>10</v>
      </c>
      <c r="G192" s="17" t="s">
        <v>11</v>
      </c>
      <c r="H192" s="15" t="s">
        <v>12</v>
      </c>
      <c r="I192" s="15"/>
      <c r="J192" s="15"/>
      <c r="K192" s="18" t="s">
        <v>13</v>
      </c>
      <c r="L192" s="19" t="s">
        <v>14</v>
      </c>
      <c r="M192" s="15" t="s">
        <v>15</v>
      </c>
      <c r="N192" s="20" t="s">
        <v>16</v>
      </c>
      <c r="O192" s="21" t="s">
        <v>17</v>
      </c>
      <c r="P192" s="21" t="s">
        <v>18</v>
      </c>
      <c r="Q192" s="22" t="s">
        <v>19</v>
      </c>
      <c r="R192" s="15" t="s">
        <v>20</v>
      </c>
    </row>
    <row r="193" spans="1:21" s="337" customFormat="1" ht="26.25" customHeight="1" x14ac:dyDescent="0.25">
      <c r="A193" s="23" t="s">
        <v>152</v>
      </c>
      <c r="C193" s="338" t="s">
        <v>153</v>
      </c>
      <c r="D193" s="339"/>
      <c r="E193" s="340" t="s">
        <v>154</v>
      </c>
      <c r="F193" s="125">
        <v>132</v>
      </c>
      <c r="G193" s="29">
        <v>35.21</v>
      </c>
      <c r="H193" s="341">
        <v>6851.496780821918</v>
      </c>
      <c r="I193" s="341">
        <f>H193*2</f>
        <v>13702.993561643836</v>
      </c>
      <c r="J193" s="341">
        <f>K193*24</f>
        <v>23353.739999999998</v>
      </c>
      <c r="K193" s="77">
        <v>973.07249999999999</v>
      </c>
      <c r="L193" s="77"/>
      <c r="M193" s="341">
        <v>461.86652975342474</v>
      </c>
      <c r="N193" s="127">
        <v>0</v>
      </c>
      <c r="O193" s="341">
        <v>0</v>
      </c>
      <c r="P193" s="341"/>
      <c r="Q193" s="30">
        <f t="shared" ref="Q193:Q196" si="28">+H193+K193-M193-P193</f>
        <v>7362.7027510684939</v>
      </c>
      <c r="R193" s="342"/>
      <c r="S193" s="343"/>
    </row>
    <row r="194" spans="1:21" ht="26.25" customHeight="1" x14ac:dyDescent="0.25">
      <c r="A194" s="23" t="s">
        <v>155</v>
      </c>
      <c r="C194" s="338" t="s">
        <v>156</v>
      </c>
      <c r="D194" s="339"/>
      <c r="E194" s="340" t="s">
        <v>157</v>
      </c>
      <c r="F194" s="125">
        <v>132</v>
      </c>
      <c r="G194" s="29">
        <v>34.93</v>
      </c>
      <c r="H194" s="30">
        <v>7802.6506849315074</v>
      </c>
      <c r="I194" s="30"/>
      <c r="J194" s="30"/>
      <c r="K194" s="77">
        <v>1116.8499999999999</v>
      </c>
      <c r="L194" s="77"/>
      <c r="M194" s="81">
        <v>565.35207452054829</v>
      </c>
      <c r="N194" s="82">
        <v>0</v>
      </c>
      <c r="O194" s="81">
        <v>0</v>
      </c>
      <c r="P194" s="81"/>
      <c r="Q194" s="30">
        <f t="shared" si="28"/>
        <v>8354.148610410959</v>
      </c>
      <c r="R194" s="344"/>
    </row>
    <row r="195" spans="1:21" ht="26.25" customHeight="1" x14ac:dyDescent="0.25">
      <c r="A195" s="23"/>
      <c r="C195" s="338" t="s">
        <v>158</v>
      </c>
      <c r="D195" s="345" t="s">
        <v>159</v>
      </c>
      <c r="E195" s="340" t="s">
        <v>160</v>
      </c>
      <c r="F195" s="125">
        <v>132</v>
      </c>
      <c r="G195" s="29">
        <v>37.260273972602739</v>
      </c>
      <c r="H195" s="30">
        <v>2774.2882191780818</v>
      </c>
      <c r="I195" s="346">
        <f>H195*2</f>
        <v>5548.5764383561636</v>
      </c>
      <c r="J195" s="346">
        <f>K195*24</f>
        <v>8934.84</v>
      </c>
      <c r="K195" s="77">
        <v>372.28499999999997</v>
      </c>
      <c r="L195" s="77"/>
      <c r="M195" s="341">
        <v>10.744846027397212</v>
      </c>
      <c r="N195" s="347">
        <v>143.41999999999999</v>
      </c>
      <c r="O195" s="341">
        <v>0</v>
      </c>
      <c r="P195" s="341"/>
      <c r="Q195" s="30">
        <f t="shared" si="28"/>
        <v>3135.8283731506845</v>
      </c>
      <c r="R195" s="344"/>
    </row>
    <row r="196" spans="1:21" ht="26.25" customHeight="1" x14ac:dyDescent="0.25">
      <c r="A196" s="23" t="s">
        <v>161</v>
      </c>
      <c r="C196" s="338" t="s">
        <v>162</v>
      </c>
      <c r="D196" s="339"/>
      <c r="E196" s="340" t="s">
        <v>163</v>
      </c>
      <c r="F196" s="125">
        <v>132</v>
      </c>
      <c r="G196" s="29">
        <v>37.260273972602739</v>
      </c>
      <c r="H196" s="30">
        <v>7345.5649315068495</v>
      </c>
      <c r="I196" s="346">
        <f>H196*2</f>
        <v>14691.129863013699</v>
      </c>
      <c r="J196" s="346">
        <f>K196*24</f>
        <v>23657.040000000001</v>
      </c>
      <c r="K196" s="77">
        <v>985.71</v>
      </c>
      <c r="L196" s="77"/>
      <c r="M196" s="341">
        <v>515.62114454794482</v>
      </c>
      <c r="N196" s="347">
        <v>0</v>
      </c>
      <c r="O196" s="341">
        <v>0</v>
      </c>
      <c r="P196" s="341"/>
      <c r="Q196" s="30">
        <f t="shared" si="28"/>
        <v>7815.6537869589056</v>
      </c>
      <c r="R196" s="344"/>
    </row>
    <row r="197" spans="1:21" ht="15.75" thickBot="1" x14ac:dyDescent="0.3">
      <c r="C197" s="336"/>
      <c r="D197" s="348"/>
      <c r="E197" s="349"/>
      <c r="F197" s="350"/>
      <c r="G197" s="351" t="s">
        <v>31</v>
      </c>
      <c r="H197" s="352">
        <f t="shared" ref="H197:Q197" si="29">SUM(H193:H196)</f>
        <v>24774.000616438359</v>
      </c>
      <c r="I197" s="352">
        <f t="shared" si="29"/>
        <v>33942.699863013695</v>
      </c>
      <c r="J197" s="352">
        <f t="shared" si="29"/>
        <v>55945.619999999995</v>
      </c>
      <c r="K197" s="352">
        <f t="shared" si="29"/>
        <v>3447.9174999999996</v>
      </c>
      <c r="L197" s="352">
        <f t="shared" si="29"/>
        <v>0</v>
      </c>
      <c r="M197" s="352">
        <f t="shared" si="29"/>
        <v>1553.5845948493152</v>
      </c>
      <c r="N197" s="352">
        <f t="shared" si="29"/>
        <v>143.41999999999999</v>
      </c>
      <c r="O197" s="352">
        <f t="shared" si="29"/>
        <v>0</v>
      </c>
      <c r="P197" s="352">
        <f t="shared" si="29"/>
        <v>0</v>
      </c>
      <c r="Q197" s="352">
        <f t="shared" si="29"/>
        <v>26668.333521589044</v>
      </c>
      <c r="R197" s="333"/>
    </row>
    <row r="198" spans="1:21" x14ac:dyDescent="0.25">
      <c r="C198" s="336"/>
      <c r="D198" s="348"/>
      <c r="E198" s="349"/>
      <c r="F198" s="350"/>
      <c r="G198" s="353"/>
      <c r="H198" s="354"/>
      <c r="I198" s="354"/>
      <c r="J198" s="354"/>
      <c r="K198" s="355"/>
      <c r="L198" s="355"/>
      <c r="M198" s="354"/>
      <c r="N198" s="355"/>
      <c r="O198" s="354"/>
      <c r="P198" s="354"/>
      <c r="Q198" s="354"/>
      <c r="R198" s="333"/>
    </row>
    <row r="199" spans="1:21" x14ac:dyDescent="0.25">
      <c r="C199" s="336"/>
      <c r="D199" s="348"/>
      <c r="E199" s="349"/>
      <c r="F199" s="350"/>
      <c r="G199" s="353"/>
      <c r="H199" s="354"/>
      <c r="I199" s="354"/>
      <c r="J199" s="354"/>
      <c r="K199" s="355"/>
      <c r="L199" s="355"/>
      <c r="M199" s="354"/>
      <c r="N199" s="355"/>
      <c r="O199" s="354"/>
      <c r="P199" s="354"/>
      <c r="Q199" s="354"/>
      <c r="R199" s="333"/>
    </row>
    <row r="200" spans="1:21" x14ac:dyDescent="0.25">
      <c r="C200" s="336"/>
      <c r="D200" s="348"/>
      <c r="E200" s="349"/>
      <c r="F200" s="350"/>
      <c r="G200" s="353"/>
      <c r="H200" s="354"/>
      <c r="I200" s="354"/>
      <c r="J200" s="354"/>
      <c r="K200" s="355"/>
      <c r="L200" s="355"/>
      <c r="M200" s="354"/>
      <c r="N200" s="355"/>
      <c r="O200" s="354"/>
      <c r="P200" s="354"/>
      <c r="Q200" s="354"/>
      <c r="R200" s="333"/>
    </row>
    <row r="201" spans="1:21" s="57" customFormat="1" ht="15.75" thickBot="1" x14ac:dyDescent="0.3">
      <c r="B201"/>
      <c r="C201" s="323"/>
      <c r="D201" s="49"/>
      <c r="E201" s="50"/>
      <c r="F201" s="51"/>
      <c r="G201"/>
      <c r="H201"/>
      <c r="I201" s="49"/>
      <c r="J201" s="49"/>
      <c r="K201" s="52"/>
      <c r="L201" s="52"/>
      <c r="M201" s="49"/>
      <c r="N201" s="53"/>
      <c r="O201"/>
      <c r="P201"/>
      <c r="Q201"/>
      <c r="R201"/>
      <c r="S201" s="2"/>
      <c r="T201"/>
      <c r="U201"/>
    </row>
    <row r="202" spans="1:21" s="2" customFormat="1" x14ac:dyDescent="0.25">
      <c r="A202"/>
      <c r="B202"/>
      <c r="C202" s="54" t="s">
        <v>32</v>
      </c>
      <c r="D202" s="54"/>
      <c r="E202" s="54"/>
      <c r="F202" s="54"/>
      <c r="G202" s="54"/>
      <c r="I202" s="55"/>
      <c r="J202" s="55"/>
      <c r="K202" s="56" t="s">
        <v>33</v>
      </c>
      <c r="L202" s="56"/>
      <c r="M202" s="56"/>
      <c r="N202"/>
      <c r="O202"/>
      <c r="P202"/>
      <c r="Q202" s="56" t="s">
        <v>34</v>
      </c>
      <c r="R202" s="56"/>
      <c r="T202"/>
      <c r="U202"/>
    </row>
    <row r="203" spans="1:21" s="57" customFormat="1" x14ac:dyDescent="0.25">
      <c r="B203"/>
      <c r="C203" s="54" t="s">
        <v>35</v>
      </c>
      <c r="D203" s="54"/>
      <c r="E203" s="54"/>
      <c r="F203" s="54"/>
      <c r="G203" s="54"/>
      <c r="I203"/>
      <c r="J203"/>
      <c r="K203" t="s">
        <v>36</v>
      </c>
      <c r="L203"/>
      <c r="M203"/>
      <c r="N203"/>
      <c r="O203"/>
      <c r="P203"/>
      <c r="Q203" s="54" t="s">
        <v>37</v>
      </c>
      <c r="R203" s="54"/>
      <c r="S203" s="2"/>
      <c r="T203"/>
      <c r="U203"/>
    </row>
    <row r="204" spans="1:21" s="57" customFormat="1" x14ac:dyDescent="0.25">
      <c r="B204"/>
      <c r="C204" s="91"/>
      <c r="D204" s="42"/>
      <c r="E204" s="59"/>
      <c r="F204" s="42"/>
      <c r="G204"/>
      <c r="H204" s="42"/>
      <c r="I204" s="42"/>
      <c r="J204" s="42"/>
      <c r="K204" s="60"/>
      <c r="L204" s="60"/>
      <c r="M204" s="42"/>
      <c r="N204" s="60"/>
      <c r="O204"/>
      <c r="P204"/>
      <c r="Q204" s="42"/>
      <c r="R204" s="42"/>
      <c r="S204" s="2"/>
      <c r="T204"/>
      <c r="U204"/>
    </row>
    <row r="205" spans="1:21" s="57" customFormat="1" x14ac:dyDescent="0.25">
      <c r="B205"/>
      <c r="C205" s="91"/>
      <c r="D205" s="42"/>
      <c r="E205" s="59"/>
      <c r="F205" s="42"/>
      <c r="G205"/>
      <c r="H205" s="42"/>
      <c r="I205" s="42"/>
      <c r="J205" s="42"/>
      <c r="K205" s="60"/>
      <c r="L205" s="60"/>
      <c r="M205" s="42"/>
      <c r="N205" s="60"/>
      <c r="O205"/>
      <c r="P205"/>
      <c r="Q205" s="42"/>
      <c r="R205" s="42"/>
      <c r="S205" s="2"/>
      <c r="T205"/>
      <c r="U205"/>
    </row>
    <row r="206" spans="1:21" s="57" customFormat="1" x14ac:dyDescent="0.25">
      <c r="B206"/>
      <c r="C206" s="336"/>
      <c r="D206" s="348"/>
      <c r="E206" s="349"/>
      <c r="F206" s="350"/>
      <c r="G206" s="353"/>
      <c r="H206" s="354"/>
      <c r="I206" s="354"/>
      <c r="J206" s="354"/>
      <c r="K206" s="355"/>
      <c r="L206" s="355"/>
      <c r="M206" s="354"/>
      <c r="N206" s="355"/>
      <c r="O206" s="354"/>
      <c r="P206" s="354"/>
      <c r="Q206" s="354"/>
      <c r="R206" s="333"/>
      <c r="S206" s="2"/>
      <c r="T206"/>
      <c r="U206"/>
    </row>
    <row r="207" spans="1:21" s="57" customFormat="1" x14ac:dyDescent="0.25">
      <c r="B207"/>
      <c r="C207" s="336"/>
      <c r="D207" s="348"/>
      <c r="E207" s="349"/>
      <c r="F207" s="350"/>
      <c r="G207" s="353"/>
      <c r="H207" s="354"/>
      <c r="I207" s="354"/>
      <c r="J207" s="354"/>
      <c r="K207" s="355"/>
      <c r="L207" s="355"/>
      <c r="M207" s="354"/>
      <c r="N207" s="355"/>
      <c r="O207" s="354"/>
      <c r="P207" s="354"/>
      <c r="Q207" s="354"/>
      <c r="R207" s="333"/>
      <c r="S207" s="2"/>
      <c r="T207"/>
      <c r="U207"/>
    </row>
    <row r="208" spans="1:21" s="57" customFormat="1" x14ac:dyDescent="0.25">
      <c r="B208"/>
      <c r="C208" s="336"/>
      <c r="D208" s="348"/>
      <c r="E208" s="349"/>
      <c r="F208" s="350"/>
      <c r="G208" s="353"/>
      <c r="H208" s="354"/>
      <c r="I208" s="354"/>
      <c r="J208" s="354"/>
      <c r="K208" s="355"/>
      <c r="L208" s="355"/>
      <c r="M208" s="354"/>
      <c r="N208" s="355"/>
      <c r="O208" s="354"/>
      <c r="P208" s="354"/>
      <c r="Q208" s="354"/>
      <c r="R208" s="333"/>
      <c r="S208" s="2"/>
      <c r="T208"/>
      <c r="U208"/>
    </row>
    <row r="209" spans="2:21" s="57" customFormat="1" x14ac:dyDescent="0.25">
      <c r="B209"/>
      <c r="C209" s="336"/>
      <c r="D209" s="348"/>
      <c r="E209" s="349"/>
      <c r="F209" s="350"/>
      <c r="G209" s="353"/>
      <c r="H209" s="354"/>
      <c r="I209" s="354"/>
      <c r="J209" s="354"/>
      <c r="K209" s="355"/>
      <c r="L209" s="355"/>
      <c r="M209" s="354"/>
      <c r="N209" s="355"/>
      <c r="O209" s="354"/>
      <c r="P209" s="354"/>
      <c r="Q209" s="354"/>
      <c r="R209" s="333"/>
      <c r="S209" s="2"/>
      <c r="T209"/>
      <c r="U209"/>
    </row>
    <row r="210" spans="2:21" s="57" customFormat="1" x14ac:dyDescent="0.25">
      <c r="B210"/>
      <c r="C210" s="336"/>
      <c r="D210" s="348"/>
      <c r="E210" s="349"/>
      <c r="F210" s="350"/>
      <c r="G210" s="353"/>
      <c r="H210" s="354"/>
      <c r="I210" s="354"/>
      <c r="J210" s="354"/>
      <c r="K210" s="355"/>
      <c r="L210" s="355"/>
      <c r="M210" s="354"/>
      <c r="N210" s="355"/>
      <c r="O210" s="354"/>
      <c r="P210" s="354"/>
      <c r="Q210" s="354"/>
      <c r="R210" s="333"/>
      <c r="S210" s="2"/>
      <c r="T210"/>
      <c r="U210"/>
    </row>
    <row r="211" spans="2:21" s="57" customFormat="1" x14ac:dyDescent="0.25">
      <c r="B211"/>
      <c r="C211" s="336"/>
      <c r="D211" s="348"/>
      <c r="E211" s="349"/>
      <c r="F211" s="350"/>
      <c r="G211" s="353"/>
      <c r="H211" s="354"/>
      <c r="I211" s="354"/>
      <c r="J211" s="354"/>
      <c r="K211" s="355"/>
      <c r="L211" s="355"/>
      <c r="M211" s="354"/>
      <c r="N211" s="355"/>
      <c r="O211" s="354"/>
      <c r="P211" s="354"/>
      <c r="Q211" s="354"/>
      <c r="R211" s="333"/>
      <c r="S211" s="2"/>
      <c r="T211"/>
      <c r="U211"/>
    </row>
    <row r="212" spans="2:21" s="57" customFormat="1" x14ac:dyDescent="0.25">
      <c r="B212"/>
      <c r="C212" s="336"/>
      <c r="D212" s="348"/>
      <c r="E212" s="349"/>
      <c r="F212" s="350"/>
      <c r="G212" s="353"/>
      <c r="H212" s="354"/>
      <c r="I212" s="354"/>
      <c r="J212" s="354"/>
      <c r="K212" s="355"/>
      <c r="L212" s="355"/>
      <c r="M212" s="354"/>
      <c r="N212" s="355"/>
      <c r="O212" s="354"/>
      <c r="P212" s="354"/>
      <c r="Q212" s="354"/>
      <c r="R212" s="333"/>
      <c r="S212" s="2"/>
      <c r="T212"/>
      <c r="U212"/>
    </row>
    <row r="213" spans="2:21" s="57" customFormat="1" x14ac:dyDescent="0.25">
      <c r="B213"/>
      <c r="C213" s="336"/>
      <c r="D213" s="348"/>
      <c r="E213" s="349"/>
      <c r="F213" s="350"/>
      <c r="G213" s="353"/>
      <c r="H213" s="354"/>
      <c r="I213" s="354"/>
      <c r="J213" s="354"/>
      <c r="K213" s="355"/>
      <c r="L213" s="355"/>
      <c r="M213" s="354"/>
      <c r="N213" s="355"/>
      <c r="O213" s="354"/>
      <c r="P213" s="354"/>
      <c r="Q213" s="354"/>
      <c r="R213" s="333"/>
      <c r="S213" s="2"/>
      <c r="T213"/>
      <c r="U213"/>
    </row>
    <row r="214" spans="2:21" s="57" customFormat="1" x14ac:dyDescent="0.25">
      <c r="B214"/>
      <c r="C214" s="336"/>
      <c r="D214" s="348"/>
      <c r="E214" s="349"/>
      <c r="F214" s="350"/>
      <c r="G214" s="353"/>
      <c r="H214" s="354"/>
      <c r="I214" s="354"/>
      <c r="J214" s="354"/>
      <c r="K214" s="355"/>
      <c r="L214" s="355"/>
      <c r="M214" s="354"/>
      <c r="N214" s="355"/>
      <c r="O214" s="354"/>
      <c r="P214" s="354"/>
      <c r="Q214" s="354"/>
      <c r="R214" s="333"/>
      <c r="S214" s="2"/>
      <c r="T214"/>
      <c r="U214"/>
    </row>
    <row r="215" spans="2:21" s="57" customFormat="1" x14ac:dyDescent="0.25">
      <c r="B215"/>
      <c r="C215" s="336"/>
      <c r="D215" s="348"/>
      <c r="E215" s="349"/>
      <c r="F215" s="350"/>
      <c r="G215" s="353"/>
      <c r="H215" s="354"/>
      <c r="I215" s="354"/>
      <c r="J215" s="354"/>
      <c r="K215" s="355"/>
      <c r="L215" s="355"/>
      <c r="M215" s="354"/>
      <c r="N215" s="355"/>
      <c r="O215" s="354"/>
      <c r="P215" s="354"/>
      <c r="Q215" s="354"/>
      <c r="R215" s="333"/>
      <c r="S215" s="2"/>
      <c r="T215"/>
      <c r="U215"/>
    </row>
    <row r="216" spans="2:21" s="57" customFormat="1" x14ac:dyDescent="0.25">
      <c r="B216"/>
      <c r="C216" s="336"/>
      <c r="D216" s="348"/>
      <c r="E216" s="349"/>
      <c r="F216" s="350"/>
      <c r="G216" s="353"/>
      <c r="H216" s="354"/>
      <c r="I216" s="354"/>
      <c r="J216" s="354"/>
      <c r="K216" s="355"/>
      <c r="L216" s="355"/>
      <c r="M216" s="354"/>
      <c r="N216" s="355"/>
      <c r="O216" s="354"/>
      <c r="P216" s="354"/>
      <c r="Q216" s="354"/>
      <c r="R216" s="333"/>
      <c r="S216" s="2"/>
      <c r="T216"/>
      <c r="U216"/>
    </row>
    <row r="217" spans="2:21" s="57" customFormat="1" x14ac:dyDescent="0.25">
      <c r="B217"/>
      <c r="C217" s="336"/>
      <c r="D217" s="348"/>
      <c r="E217" s="349"/>
      <c r="F217" s="350"/>
      <c r="G217" s="353"/>
      <c r="H217" s="354"/>
      <c r="I217" s="354"/>
      <c r="J217" s="354"/>
      <c r="K217" s="355"/>
      <c r="L217" s="355"/>
      <c r="M217" s="354"/>
      <c r="N217" s="355"/>
      <c r="O217" s="354"/>
      <c r="P217" s="354"/>
      <c r="Q217" s="354"/>
      <c r="R217" s="333"/>
      <c r="S217" s="2"/>
      <c r="T217"/>
      <c r="U217"/>
    </row>
    <row r="218" spans="2:21" s="57" customFormat="1" x14ac:dyDescent="0.25">
      <c r="B218"/>
      <c r="C218" s="336"/>
      <c r="D218" s="348"/>
      <c r="E218" s="349"/>
      <c r="F218" s="350"/>
      <c r="G218" s="353"/>
      <c r="H218" s="354"/>
      <c r="I218" s="354"/>
      <c r="J218" s="354"/>
      <c r="K218" s="355"/>
      <c r="L218" s="355"/>
      <c r="M218" s="354"/>
      <c r="N218" s="355"/>
      <c r="O218" s="354"/>
      <c r="P218" s="354"/>
      <c r="Q218" s="354"/>
      <c r="R218" s="333"/>
      <c r="S218" s="2"/>
      <c r="T218"/>
      <c r="U218"/>
    </row>
    <row r="219" spans="2:21" s="57" customFormat="1" ht="29.25" x14ac:dyDescent="0.5">
      <c r="B219"/>
      <c r="C219" s="61"/>
      <c r="D219" s="61"/>
      <c r="E219" s="356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2"/>
      <c r="T219"/>
      <c r="U219"/>
    </row>
    <row r="220" spans="2:21" s="57" customFormat="1" ht="29.25" customHeight="1" x14ac:dyDescent="0.5">
      <c r="B220" s="1" t="s">
        <v>0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/>
      <c r="U220"/>
    </row>
    <row r="221" spans="2:21" s="57" customFormat="1" ht="23.25" x14ac:dyDescent="0.35">
      <c r="B221"/>
      <c r="C221" s="3" t="s">
        <v>1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2"/>
      <c r="T221"/>
      <c r="U221"/>
    </row>
    <row r="222" spans="2:21" s="57" customFormat="1" ht="16.5" customHeight="1" x14ac:dyDescent="0.35">
      <c r="B222"/>
      <c r="C222" s="4" t="s">
        <v>2</v>
      </c>
      <c r="D222" s="357"/>
      <c r="E222" s="358"/>
      <c r="F222" s="357"/>
      <c r="G222" s="357"/>
      <c r="H222" s="357"/>
      <c r="I222" s="357"/>
      <c r="J222" s="357"/>
      <c r="K222" s="359"/>
      <c r="L222" s="359"/>
      <c r="M222" s="357"/>
      <c r="N222" s="359"/>
      <c r="O222" s="357"/>
      <c r="P222" s="357"/>
      <c r="Q222" s="357"/>
      <c r="R222" s="357"/>
      <c r="S222" s="2"/>
      <c r="T222"/>
      <c r="U222"/>
    </row>
    <row r="223" spans="2:21" s="57" customFormat="1" ht="16.5" customHeight="1" x14ac:dyDescent="0.25">
      <c r="B223"/>
      <c r="C223" s="360" t="s">
        <v>164</v>
      </c>
      <c r="D223" s="360"/>
      <c r="E223" s="360"/>
      <c r="F223" s="360"/>
      <c r="G223" s="360"/>
      <c r="H223" s="360"/>
      <c r="I223" s="360"/>
      <c r="J223" s="360"/>
      <c r="K223" s="360"/>
      <c r="L223" s="360"/>
      <c r="M223" s="360"/>
      <c r="N223" s="360"/>
      <c r="O223" s="360"/>
      <c r="P223" s="360"/>
      <c r="Q223" s="360"/>
      <c r="R223" s="290" t="s">
        <v>3</v>
      </c>
      <c r="S223" s="2"/>
      <c r="T223"/>
      <c r="U223"/>
    </row>
    <row r="224" spans="2:21" s="57" customFormat="1" ht="16.5" customHeight="1" x14ac:dyDescent="0.25">
      <c r="B224"/>
      <c r="C224" s="361"/>
      <c r="D224" s="361"/>
      <c r="E224" s="362"/>
      <c r="F224" s="361"/>
      <c r="G224" s="361"/>
      <c r="H224" s="361"/>
      <c r="I224" s="361"/>
      <c r="J224" s="361"/>
      <c r="K224" s="363"/>
      <c r="L224" s="363"/>
      <c r="M224" s="361"/>
      <c r="N224" s="363"/>
      <c r="O224" s="361"/>
      <c r="P224" s="361"/>
      <c r="Q224" s="361"/>
      <c r="R224" s="11" t="s">
        <v>5</v>
      </c>
      <c r="S224" s="2"/>
      <c r="T224"/>
      <c r="U224"/>
    </row>
    <row r="225" spans="1:20" x14ac:dyDescent="0.25">
      <c r="C225" s="12" t="str">
        <f>C191</f>
        <v>PERIODO DEL 1 DE ENERO AL 30 DE SEPTIEMBRE 2021</v>
      </c>
      <c r="D225" s="13"/>
      <c r="E225" s="6"/>
      <c r="F225" s="364"/>
      <c r="G225" s="365"/>
      <c r="H225" s="366"/>
      <c r="I225" s="366"/>
      <c r="J225" s="366"/>
      <c r="K225" s="367"/>
      <c r="L225" s="367"/>
      <c r="M225" s="366"/>
      <c r="N225" s="367"/>
      <c r="O225" s="366"/>
      <c r="P225" s="366"/>
      <c r="Q225" s="366"/>
      <c r="R225" s="14"/>
    </row>
    <row r="226" spans="1:20" ht="22.5" x14ac:dyDescent="0.25">
      <c r="C226" s="15" t="s">
        <v>7</v>
      </c>
      <c r="D226" s="15" t="s">
        <v>8</v>
      </c>
      <c r="E226" s="16" t="s">
        <v>9</v>
      </c>
      <c r="F226" s="15" t="s">
        <v>10</v>
      </c>
      <c r="G226" s="17" t="s">
        <v>11</v>
      </c>
      <c r="H226" s="15" t="s">
        <v>12</v>
      </c>
      <c r="I226" s="15"/>
      <c r="J226" s="15"/>
      <c r="K226" s="18" t="s">
        <v>13</v>
      </c>
      <c r="L226" s="19" t="s">
        <v>14</v>
      </c>
      <c r="M226" s="15" t="s">
        <v>15</v>
      </c>
      <c r="N226" s="20" t="s">
        <v>16</v>
      </c>
      <c r="O226" s="21" t="s">
        <v>17</v>
      </c>
      <c r="P226" s="21" t="s">
        <v>18</v>
      </c>
      <c r="Q226" s="22" t="s">
        <v>19</v>
      </c>
      <c r="R226" s="15" t="s">
        <v>20</v>
      </c>
    </row>
    <row r="227" spans="1:20" ht="26.25" customHeight="1" x14ac:dyDescent="0.25">
      <c r="A227" s="23" t="s">
        <v>165</v>
      </c>
      <c r="C227" s="37" t="s">
        <v>166</v>
      </c>
      <c r="D227" s="368" t="s">
        <v>167</v>
      </c>
      <c r="E227" s="314" t="s">
        <v>168</v>
      </c>
      <c r="F227" s="125">
        <v>132</v>
      </c>
      <c r="G227" s="29">
        <v>37.260273972602739</v>
      </c>
      <c r="H227" s="30">
        <v>11220.186301369862</v>
      </c>
      <c r="I227" s="30">
        <f>H227*2</f>
        <v>22440.372602739724</v>
      </c>
      <c r="J227" s="30">
        <f>K227*24</f>
        <v>36135.600000000006</v>
      </c>
      <c r="K227" s="77">
        <v>1505.65</v>
      </c>
      <c r="L227" s="77"/>
      <c r="M227" s="30">
        <v>1579.8695452054799</v>
      </c>
      <c r="N227" s="31">
        <v>0</v>
      </c>
      <c r="O227" s="30">
        <v>0</v>
      </c>
      <c r="P227" s="30"/>
      <c r="Q227" s="30">
        <f t="shared" ref="Q227:Q229" si="30">+H227+K227-M227-P227</f>
        <v>11145.966756164382</v>
      </c>
      <c r="R227" s="30"/>
      <c r="S227" s="369"/>
      <c r="T227" s="370"/>
    </row>
    <row r="228" spans="1:20" ht="26.25" customHeight="1" x14ac:dyDescent="0.25">
      <c r="A228" s="23" t="s">
        <v>169</v>
      </c>
      <c r="C228" s="316" t="s">
        <v>170</v>
      </c>
      <c r="D228" s="313"/>
      <c r="E228" s="314" t="s">
        <v>168</v>
      </c>
      <c r="F228" s="125">
        <v>132</v>
      </c>
      <c r="G228" s="29">
        <v>37.260273972602739</v>
      </c>
      <c r="H228" s="30">
        <v>7806.1019178082197</v>
      </c>
      <c r="I228" s="30">
        <f>H228*2</f>
        <v>15612.203835616439</v>
      </c>
      <c r="J228" s="30">
        <f>K228*24</f>
        <v>25140.239999999998</v>
      </c>
      <c r="K228" s="77">
        <v>1047.51</v>
      </c>
      <c r="L228" s="77"/>
      <c r="M228" s="81">
        <v>565.72756865753445</v>
      </c>
      <c r="N228" s="82">
        <v>0</v>
      </c>
      <c r="O228" s="81">
        <v>0</v>
      </c>
      <c r="P228" s="81"/>
      <c r="Q228" s="30">
        <f t="shared" si="30"/>
        <v>8287.884349150685</v>
      </c>
      <c r="R228" s="315"/>
      <c r="S228" s="371"/>
    </row>
    <row r="229" spans="1:20" ht="26.25" customHeight="1" x14ac:dyDescent="0.25">
      <c r="A229" s="337"/>
      <c r="C229" s="316" t="s">
        <v>171</v>
      </c>
      <c r="D229" s="313"/>
      <c r="E229" s="314" t="s">
        <v>172</v>
      </c>
      <c r="F229" s="125">
        <v>132</v>
      </c>
      <c r="G229" s="29">
        <v>37.260273972602739</v>
      </c>
      <c r="H229" s="30">
        <v>8586.6301369863013</v>
      </c>
      <c r="I229" s="30">
        <f>H229*2</f>
        <v>17173.260273972603</v>
      </c>
      <c r="J229" s="30">
        <f>K229*24</f>
        <v>27654</v>
      </c>
      <c r="K229" s="77">
        <v>1152.25</v>
      </c>
      <c r="L229" s="77"/>
      <c r="M229" s="81">
        <v>658.6665929704385</v>
      </c>
      <c r="N229" s="82">
        <v>0</v>
      </c>
      <c r="O229" s="81">
        <v>0</v>
      </c>
      <c r="P229" s="81"/>
      <c r="Q229" s="30">
        <f t="shared" si="30"/>
        <v>9080.2135440158636</v>
      </c>
      <c r="R229" s="315"/>
      <c r="S229" s="371"/>
    </row>
    <row r="230" spans="1:20" ht="15.75" thickBot="1" x14ac:dyDescent="0.3">
      <c r="C230" s="372"/>
      <c r="D230" s="365"/>
      <c r="E230" s="373"/>
      <c r="F230" s="374"/>
      <c r="G230" s="351" t="s">
        <v>31</v>
      </c>
      <c r="H230" s="375">
        <f t="shared" ref="H230:Q230" si="31">SUM(H227:H229)</f>
        <v>27612.91835616438</v>
      </c>
      <c r="I230" s="375">
        <f t="shared" si="31"/>
        <v>55225.836712328761</v>
      </c>
      <c r="J230" s="375">
        <f t="shared" si="31"/>
        <v>88929.84</v>
      </c>
      <c r="K230" s="375">
        <f t="shared" si="31"/>
        <v>3705.41</v>
      </c>
      <c r="L230" s="375">
        <f t="shared" si="31"/>
        <v>0</v>
      </c>
      <c r="M230" s="375">
        <f t="shared" si="31"/>
        <v>2804.2637068334529</v>
      </c>
      <c r="N230" s="375">
        <f t="shared" si="31"/>
        <v>0</v>
      </c>
      <c r="O230" s="375">
        <f t="shared" si="31"/>
        <v>0</v>
      </c>
      <c r="P230" s="375">
        <f t="shared" si="31"/>
        <v>0</v>
      </c>
      <c r="Q230" s="375">
        <f t="shared" si="31"/>
        <v>28514.064649330929</v>
      </c>
      <c r="R230" s="365"/>
      <c r="S230" s="371"/>
    </row>
    <row r="231" spans="1:20" x14ac:dyDescent="0.25">
      <c r="C231" s="372"/>
      <c r="D231" s="365"/>
      <c r="E231" s="373"/>
      <c r="F231" s="374"/>
      <c r="G231" s="353"/>
      <c r="H231" s="376"/>
      <c r="I231" s="376"/>
      <c r="J231" s="376"/>
      <c r="K231" s="377"/>
      <c r="L231" s="377"/>
      <c r="M231" s="376"/>
      <c r="N231" s="377"/>
      <c r="O231" s="376"/>
      <c r="P231" s="376"/>
      <c r="Q231" s="376"/>
      <c r="R231" s="365"/>
      <c r="S231" s="371"/>
    </row>
    <row r="232" spans="1:20" x14ac:dyDescent="0.25">
      <c r="D232" t="s">
        <v>38</v>
      </c>
      <c r="F232" s="42"/>
      <c r="S232" s="371"/>
    </row>
    <row r="233" spans="1:20" ht="15.75" x14ac:dyDescent="0.25">
      <c r="C233" s="378" t="s">
        <v>173</v>
      </c>
      <c r="D233" s="378"/>
      <c r="E233" s="378"/>
      <c r="F233" s="378"/>
      <c r="G233" s="378"/>
      <c r="H233" s="378"/>
      <c r="I233" s="378"/>
      <c r="J233" s="378"/>
      <c r="K233" s="378"/>
      <c r="L233" s="378"/>
      <c r="M233" s="378"/>
      <c r="N233" s="378"/>
      <c r="O233" s="378"/>
      <c r="P233" s="378"/>
      <c r="Q233" s="378"/>
      <c r="R233" s="378"/>
      <c r="S233" s="371"/>
    </row>
    <row r="234" spans="1:20" x14ac:dyDescent="0.25">
      <c r="C234" s="12" t="str">
        <f>C225</f>
        <v>PERIODO DEL 1 DE ENERO AL 30 DE SEPTIEMBRE 2021</v>
      </c>
      <c r="D234" s="13"/>
      <c r="E234" s="6"/>
      <c r="F234" s="379"/>
      <c r="G234" s="380"/>
      <c r="H234" s="215"/>
      <c r="I234" s="215"/>
      <c r="J234" s="215"/>
      <c r="K234" s="216"/>
      <c r="L234" s="216"/>
      <c r="M234" s="215"/>
      <c r="N234" s="216"/>
      <c r="O234" s="215"/>
      <c r="P234" s="215"/>
      <c r="Q234" s="215"/>
      <c r="R234" s="380"/>
      <c r="S234" s="371"/>
    </row>
    <row r="235" spans="1:20" ht="22.5" x14ac:dyDescent="0.25">
      <c r="C235" s="15" t="s">
        <v>7</v>
      </c>
      <c r="D235" s="15" t="s">
        <v>8</v>
      </c>
      <c r="E235" s="16" t="s">
        <v>9</v>
      </c>
      <c r="F235" s="15" t="s">
        <v>10</v>
      </c>
      <c r="G235" s="17" t="s">
        <v>11</v>
      </c>
      <c r="H235" s="15" t="s">
        <v>12</v>
      </c>
      <c r="I235" s="15"/>
      <c r="J235" s="15"/>
      <c r="K235" s="18" t="s">
        <v>13</v>
      </c>
      <c r="L235" s="19" t="s">
        <v>14</v>
      </c>
      <c r="M235" s="15" t="s">
        <v>15</v>
      </c>
      <c r="N235" s="20" t="s">
        <v>16</v>
      </c>
      <c r="O235" s="21" t="s">
        <v>17</v>
      </c>
      <c r="P235" s="21" t="s">
        <v>18</v>
      </c>
      <c r="Q235" s="22" t="s">
        <v>19</v>
      </c>
      <c r="R235" s="15" t="s">
        <v>20</v>
      </c>
    </row>
    <row r="236" spans="1:20" ht="25.5" customHeight="1" x14ac:dyDescent="0.25">
      <c r="A236" s="23" t="s">
        <v>174</v>
      </c>
      <c r="C236" s="37" t="s">
        <v>175</v>
      </c>
      <c r="D236" s="381"/>
      <c r="E236" s="382" t="s">
        <v>176</v>
      </c>
      <c r="F236" s="125">
        <v>132</v>
      </c>
      <c r="G236" s="29">
        <v>24.93</v>
      </c>
      <c r="H236" s="30">
        <v>5156.5835616438362</v>
      </c>
      <c r="I236" s="30"/>
      <c r="J236" s="30"/>
      <c r="K236" s="77">
        <v>1034.1500000000001</v>
      </c>
      <c r="L236" s="77"/>
      <c r="M236" s="81">
        <v>277.45997150684991</v>
      </c>
      <c r="N236" s="82">
        <v>0</v>
      </c>
      <c r="O236" s="81">
        <v>0</v>
      </c>
      <c r="P236" s="81"/>
      <c r="Q236" s="30">
        <f t="shared" ref="Q236:Q237" si="32">+H236+K236-M236-P236</f>
        <v>5913.2735901369861</v>
      </c>
      <c r="R236" s="381"/>
    </row>
    <row r="237" spans="1:20" ht="25.5" customHeight="1" x14ac:dyDescent="0.25">
      <c r="A237" s="23" t="s">
        <v>177</v>
      </c>
      <c r="C237" s="37" t="s">
        <v>178</v>
      </c>
      <c r="D237" s="381"/>
      <c r="E237" s="382" t="s">
        <v>179</v>
      </c>
      <c r="F237" s="125">
        <v>132</v>
      </c>
      <c r="G237" s="29">
        <v>37.260273972602739</v>
      </c>
      <c r="H237" s="30">
        <v>5617.2843835616441</v>
      </c>
      <c r="I237" s="30"/>
      <c r="J237" s="30"/>
      <c r="K237" s="77">
        <v>753.79000000000008</v>
      </c>
      <c r="L237" s="77"/>
      <c r="M237" s="81">
        <v>327.5842209315071</v>
      </c>
      <c r="N237" s="82">
        <v>44.22</v>
      </c>
      <c r="O237" s="30">
        <v>0</v>
      </c>
      <c r="P237" s="30"/>
      <c r="Q237" s="30">
        <f t="shared" si="32"/>
        <v>6043.4901626301371</v>
      </c>
      <c r="R237" s="381"/>
    </row>
    <row r="238" spans="1:20" ht="20.25" customHeight="1" thickBot="1" x14ac:dyDescent="0.3">
      <c r="C238" s="372"/>
      <c r="D238" s="365"/>
      <c r="E238" s="373"/>
      <c r="F238" s="374"/>
      <c r="G238" s="351" t="s">
        <v>31</v>
      </c>
      <c r="H238" s="375">
        <f>SUM(H236:H237)</f>
        <v>10773.86794520548</v>
      </c>
      <c r="I238" s="375">
        <f t="shared" ref="I238:Q238" si="33">SUM(I236:I237)</f>
        <v>0</v>
      </c>
      <c r="J238" s="375">
        <f t="shared" si="33"/>
        <v>0</v>
      </c>
      <c r="K238" s="375">
        <f t="shared" si="33"/>
        <v>1787.94</v>
      </c>
      <c r="L238" s="375">
        <f t="shared" si="33"/>
        <v>0</v>
      </c>
      <c r="M238" s="375">
        <f t="shared" si="33"/>
        <v>605.04419243835696</v>
      </c>
      <c r="N238" s="375">
        <f t="shared" si="33"/>
        <v>44.22</v>
      </c>
      <c r="O238" s="375">
        <f t="shared" si="33"/>
        <v>0</v>
      </c>
      <c r="P238" s="375">
        <f t="shared" si="33"/>
        <v>0</v>
      </c>
      <c r="Q238" s="375">
        <f t="shared" si="33"/>
        <v>11956.763752767123</v>
      </c>
      <c r="R238" s="365"/>
      <c r="S238" s="371"/>
    </row>
    <row r="239" spans="1:20" ht="20.25" customHeight="1" x14ac:dyDescent="0.25">
      <c r="C239" s="372"/>
      <c r="D239" s="365"/>
      <c r="E239" s="373"/>
      <c r="F239" s="374"/>
      <c r="G239" s="353"/>
      <c r="H239" s="376"/>
      <c r="I239" s="376"/>
      <c r="J239" s="376"/>
      <c r="K239" s="377"/>
      <c r="L239" s="377"/>
      <c r="M239" s="376"/>
      <c r="N239" s="377"/>
      <c r="O239" s="376"/>
      <c r="P239" s="376"/>
      <c r="Q239" s="376"/>
      <c r="R239" s="365"/>
      <c r="S239" s="371"/>
    </row>
    <row r="240" spans="1:20" ht="20.25" customHeight="1" x14ac:dyDescent="0.25">
      <c r="C240" s="378" t="s">
        <v>180</v>
      </c>
      <c r="D240" s="378"/>
      <c r="E240" s="378"/>
      <c r="F240" s="378"/>
      <c r="G240" s="378"/>
      <c r="H240" s="378"/>
      <c r="I240" s="378"/>
      <c r="J240" s="378"/>
      <c r="K240" s="378"/>
      <c r="L240" s="378"/>
      <c r="M240" s="378"/>
      <c r="N240" s="378"/>
      <c r="O240" s="378"/>
      <c r="P240" s="378"/>
      <c r="Q240" s="378"/>
      <c r="R240" s="378"/>
      <c r="S240" s="371"/>
    </row>
    <row r="241" spans="1:21" ht="20.25" customHeight="1" x14ac:dyDescent="0.25">
      <c r="C241" s="12" t="str">
        <f>C234</f>
        <v>PERIODO DEL 1 DE ENERO AL 30 DE SEPTIEMBRE 2021</v>
      </c>
      <c r="D241" s="13"/>
      <c r="E241" s="6"/>
      <c r="F241" s="379"/>
      <c r="G241" s="380"/>
      <c r="H241" s="215"/>
      <c r="I241" s="215"/>
      <c r="J241" s="215"/>
      <c r="K241" s="216"/>
      <c r="L241" s="216"/>
      <c r="M241" s="215"/>
      <c r="N241" s="216"/>
      <c r="O241" s="215"/>
      <c r="P241" s="215"/>
      <c r="Q241" s="215"/>
      <c r="R241" s="380"/>
      <c r="S241" s="371"/>
    </row>
    <row r="242" spans="1:21" ht="22.5" x14ac:dyDescent="0.25">
      <c r="C242" s="15" t="s">
        <v>7</v>
      </c>
      <c r="D242" s="15" t="s">
        <v>8</v>
      </c>
      <c r="E242" s="16" t="s">
        <v>9</v>
      </c>
      <c r="F242" s="15" t="s">
        <v>10</v>
      </c>
      <c r="G242" s="17" t="s">
        <v>11</v>
      </c>
      <c r="H242" s="15" t="s">
        <v>12</v>
      </c>
      <c r="I242" s="15"/>
      <c r="J242" s="15"/>
      <c r="K242" s="18" t="s">
        <v>13</v>
      </c>
      <c r="L242" s="19" t="s">
        <v>14</v>
      </c>
      <c r="M242" s="15" t="s">
        <v>15</v>
      </c>
      <c r="N242" s="20" t="s">
        <v>16</v>
      </c>
      <c r="O242" s="21" t="s">
        <v>17</v>
      </c>
      <c r="P242" s="21" t="s">
        <v>18</v>
      </c>
      <c r="Q242" s="22" t="s">
        <v>19</v>
      </c>
      <c r="R242" s="15" t="s">
        <v>20</v>
      </c>
    </row>
    <row r="243" spans="1:21" ht="26.25" customHeight="1" x14ac:dyDescent="0.25">
      <c r="A243" s="23" t="s">
        <v>181</v>
      </c>
      <c r="C243" s="25" t="s">
        <v>182</v>
      </c>
      <c r="D243" s="26"/>
      <c r="E243" s="27" t="s">
        <v>183</v>
      </c>
      <c r="F243" s="125">
        <v>132</v>
      </c>
      <c r="G243" s="29">
        <v>22.33</v>
      </c>
      <c r="H243" s="30">
        <v>4618.26</v>
      </c>
      <c r="I243" s="30"/>
      <c r="J243" s="30"/>
      <c r="K243" s="77"/>
      <c r="L243" s="77"/>
      <c r="M243" s="81">
        <v>218.89</v>
      </c>
      <c r="N243" s="82">
        <v>0</v>
      </c>
      <c r="O243" s="81">
        <v>0</v>
      </c>
      <c r="P243" s="81"/>
      <c r="Q243" s="30">
        <f>+H243+K243-M243-P243</f>
        <v>4399.37</v>
      </c>
      <c r="R243" s="381"/>
    </row>
    <row r="244" spans="1:21" ht="26.25" customHeight="1" x14ac:dyDescent="0.25">
      <c r="A244" s="23"/>
      <c r="C244" s="37"/>
      <c r="D244" s="381"/>
      <c r="E244" s="382"/>
      <c r="F244" s="125"/>
      <c r="G244" s="383"/>
      <c r="H244" s="30"/>
      <c r="I244" s="30"/>
      <c r="J244" s="30"/>
      <c r="K244" s="77"/>
      <c r="L244" s="77"/>
      <c r="M244" s="81"/>
      <c r="N244" s="82"/>
      <c r="O244" s="30"/>
      <c r="P244" s="30"/>
      <c r="Q244" s="30"/>
      <c r="R244" s="34"/>
    </row>
    <row r="245" spans="1:21" ht="20.25" customHeight="1" thickBot="1" x14ac:dyDescent="0.3">
      <c r="C245" s="372"/>
      <c r="D245" s="365"/>
      <c r="E245" s="373"/>
      <c r="F245" s="374"/>
      <c r="G245" s="384" t="s">
        <v>31</v>
      </c>
      <c r="H245" s="223">
        <f>SUM(H243:H244)</f>
        <v>4618.26</v>
      </c>
      <c r="I245" s="223">
        <f t="shared" ref="I245:Q245" si="34">SUM(I243:I244)</f>
        <v>0</v>
      </c>
      <c r="J245" s="223">
        <f t="shared" si="34"/>
        <v>0</v>
      </c>
      <c r="K245" s="223">
        <f t="shared" si="34"/>
        <v>0</v>
      </c>
      <c r="L245" s="223">
        <f t="shared" si="34"/>
        <v>0</v>
      </c>
      <c r="M245" s="223">
        <f t="shared" si="34"/>
        <v>218.89</v>
      </c>
      <c r="N245" s="223">
        <f t="shared" si="34"/>
        <v>0</v>
      </c>
      <c r="O245" s="223">
        <f t="shared" si="34"/>
        <v>0</v>
      </c>
      <c r="P245" s="223">
        <f t="shared" si="34"/>
        <v>0</v>
      </c>
      <c r="Q245" s="223">
        <f t="shared" si="34"/>
        <v>4399.37</v>
      </c>
      <c r="R245" s="365"/>
      <c r="S245" s="371"/>
    </row>
    <row r="246" spans="1:21" ht="20.25" customHeight="1" x14ac:dyDescent="0.25">
      <c r="C246" s="372"/>
      <c r="D246" s="365"/>
      <c r="E246" s="373"/>
      <c r="F246" s="374"/>
      <c r="G246" s="353"/>
      <c r="H246" s="376"/>
      <c r="I246" s="376"/>
      <c r="J246" s="376"/>
      <c r="K246" s="377"/>
      <c r="L246" s="377"/>
      <c r="M246" s="376"/>
      <c r="N246" s="377"/>
      <c r="O246" s="376"/>
      <c r="P246" s="376"/>
      <c r="Q246" s="376"/>
      <c r="R246" s="365"/>
      <c r="S246" s="371"/>
    </row>
    <row r="247" spans="1:21" ht="20.25" customHeight="1" thickBot="1" x14ac:dyDescent="0.3">
      <c r="C247" s="323"/>
      <c r="D247" s="49"/>
      <c r="E247" s="50"/>
      <c r="F247" s="51"/>
      <c r="I247" s="49"/>
      <c r="J247" s="49"/>
      <c r="K247" s="52"/>
      <c r="L247" s="52"/>
      <c r="M247" s="49"/>
      <c r="S247" s="371"/>
    </row>
    <row r="248" spans="1:21" s="2" customFormat="1" x14ac:dyDescent="0.25">
      <c r="A248"/>
      <c r="B248"/>
      <c r="C248" s="54" t="s">
        <v>32</v>
      </c>
      <c r="D248" s="54"/>
      <c r="E248" s="54"/>
      <c r="F248" s="54"/>
      <c r="G248" s="54"/>
      <c r="I248" s="55"/>
      <c r="J248" s="55"/>
      <c r="K248" s="56" t="s">
        <v>33</v>
      </c>
      <c r="L248" s="56"/>
      <c r="M248" s="56"/>
      <c r="N248"/>
      <c r="O248"/>
      <c r="P248"/>
      <c r="Q248" s="56" t="s">
        <v>34</v>
      </c>
      <c r="R248" s="56"/>
      <c r="T248"/>
      <c r="U248"/>
    </row>
    <row r="249" spans="1:21" s="57" customFormat="1" x14ac:dyDescent="0.25">
      <c r="B249"/>
      <c r="C249" s="54" t="s">
        <v>35</v>
      </c>
      <c r="D249" s="54"/>
      <c r="E249" s="54"/>
      <c r="F249" s="54"/>
      <c r="G249" s="54"/>
      <c r="I249"/>
      <c r="J249"/>
      <c r="K249" t="s">
        <v>36</v>
      </c>
      <c r="L249"/>
      <c r="M249"/>
      <c r="N249"/>
      <c r="O249"/>
      <c r="P249"/>
      <c r="Q249" s="54" t="s">
        <v>37</v>
      </c>
      <c r="R249" s="54"/>
      <c r="S249" s="2"/>
      <c r="T249"/>
      <c r="U249"/>
    </row>
    <row r="250" spans="1:21" ht="27" customHeight="1" x14ac:dyDescent="0.5">
      <c r="C250" s="1" t="s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71"/>
    </row>
    <row r="251" spans="1:21" ht="20.25" customHeight="1" x14ac:dyDescent="0.35">
      <c r="C251" s="3" t="s">
        <v>1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71"/>
    </row>
    <row r="252" spans="1:21" ht="20.25" customHeight="1" x14ac:dyDescent="0.35">
      <c r="D252" s="357"/>
      <c r="E252" s="378" t="s">
        <v>184</v>
      </c>
      <c r="F252" s="378"/>
      <c r="G252" s="378"/>
      <c r="H252" s="378"/>
      <c r="I252" s="378"/>
      <c r="J252" s="378"/>
      <c r="K252" s="378"/>
      <c r="L252" s="378"/>
      <c r="M252" s="378"/>
      <c r="N252" s="378"/>
      <c r="O252" s="378"/>
      <c r="P252" s="378"/>
      <c r="Q252" s="378"/>
      <c r="R252" s="357"/>
      <c r="S252" s="371"/>
    </row>
    <row r="253" spans="1:21" ht="20.25" customHeight="1" x14ac:dyDescent="0.25">
      <c r="C253" s="4" t="s">
        <v>2</v>
      </c>
      <c r="D253" s="293"/>
      <c r="E253" s="6"/>
      <c r="F253" s="364"/>
      <c r="G253" s="365"/>
      <c r="H253" s="366"/>
      <c r="I253" s="366"/>
      <c r="J253" s="366"/>
      <c r="K253" s="367"/>
      <c r="L253" s="367"/>
      <c r="M253" s="366"/>
      <c r="N253" s="367"/>
      <c r="O253" s="366"/>
      <c r="P253" s="366"/>
      <c r="Q253" s="366"/>
      <c r="R253" s="385"/>
      <c r="S253" s="371"/>
    </row>
    <row r="254" spans="1:21" ht="20.25" customHeight="1" x14ac:dyDescent="0.25">
      <c r="C254" s="378" t="s">
        <v>185</v>
      </c>
      <c r="D254" s="378"/>
      <c r="E254" s="378"/>
      <c r="F254" s="378"/>
      <c r="G254" s="378"/>
      <c r="H254" s="378"/>
      <c r="I254" s="378"/>
      <c r="J254" s="378"/>
      <c r="K254" s="378"/>
      <c r="L254" s="378"/>
      <c r="M254" s="378"/>
      <c r="N254" s="378"/>
      <c r="O254" s="378"/>
      <c r="P254" s="378"/>
      <c r="Q254" s="378"/>
      <c r="R254" s="378"/>
      <c r="S254" s="371"/>
    </row>
    <row r="255" spans="1:21" ht="20.25" customHeight="1" x14ac:dyDescent="0.25">
      <c r="C255" s="12" t="str">
        <f>C225</f>
        <v>PERIODO DEL 1 DE ENERO AL 30 DE SEPTIEMBRE 2021</v>
      </c>
      <c r="D255" s="13"/>
      <c r="E255" s="6"/>
      <c r="F255" s="379"/>
      <c r="G255" s="380"/>
      <c r="H255" s="215"/>
      <c r="I255" s="215"/>
      <c r="J255" s="215"/>
      <c r="K255" s="216"/>
      <c r="L255" s="216"/>
      <c r="M255" s="215"/>
      <c r="N255" s="216"/>
      <c r="O255" s="215"/>
      <c r="P255" s="215"/>
      <c r="Q255" s="215"/>
      <c r="R255" s="380"/>
      <c r="S255" s="371"/>
    </row>
    <row r="256" spans="1:21" ht="22.5" x14ac:dyDescent="0.25">
      <c r="C256" s="15" t="s">
        <v>7</v>
      </c>
      <c r="D256" s="15" t="s">
        <v>8</v>
      </c>
      <c r="E256" s="16" t="s">
        <v>9</v>
      </c>
      <c r="F256" s="15" t="s">
        <v>10</v>
      </c>
      <c r="G256" s="17" t="s">
        <v>11</v>
      </c>
      <c r="H256" s="15" t="s">
        <v>12</v>
      </c>
      <c r="I256" s="15"/>
      <c r="J256" s="15"/>
      <c r="K256" s="18" t="s">
        <v>13</v>
      </c>
      <c r="L256" s="19" t="s">
        <v>14</v>
      </c>
      <c r="M256" s="15" t="s">
        <v>15</v>
      </c>
      <c r="N256" s="20" t="s">
        <v>16</v>
      </c>
      <c r="O256" s="21" t="s">
        <v>17</v>
      </c>
      <c r="P256" s="21" t="s">
        <v>18</v>
      </c>
      <c r="Q256" s="22" t="s">
        <v>19</v>
      </c>
      <c r="R256" s="15" t="s">
        <v>20</v>
      </c>
    </row>
    <row r="257" spans="1:21" ht="26.25" customHeight="1" x14ac:dyDescent="0.25">
      <c r="A257" s="23" t="s">
        <v>186</v>
      </c>
      <c r="C257" s="37" t="s">
        <v>187</v>
      </c>
      <c r="D257" s="99"/>
      <c r="E257" s="382" t="s">
        <v>188</v>
      </c>
      <c r="F257" s="125">
        <v>132</v>
      </c>
      <c r="G257" s="29">
        <v>37.260273972602739</v>
      </c>
      <c r="H257" s="30">
        <v>7706.5424657534249</v>
      </c>
      <c r="I257" s="386"/>
      <c r="J257" s="386"/>
      <c r="K257" s="77">
        <v>1034.1500000000001</v>
      </c>
      <c r="L257" s="77">
        <v>500</v>
      </c>
      <c r="M257" s="81">
        <v>554.89550027397252</v>
      </c>
      <c r="N257" s="82">
        <v>0</v>
      </c>
      <c r="O257" s="81">
        <v>0</v>
      </c>
      <c r="P257" s="81"/>
      <c r="Q257" s="30">
        <f>+H257+K257-M257-P257</f>
        <v>8185.7969654794533</v>
      </c>
      <c r="R257" s="387"/>
    </row>
    <row r="258" spans="1:21" ht="15.75" thickBot="1" x14ac:dyDescent="0.3">
      <c r="C258" s="388"/>
      <c r="D258" s="380"/>
      <c r="E258" s="389"/>
      <c r="F258" s="390"/>
      <c r="G258" s="384" t="s">
        <v>31</v>
      </c>
      <c r="H258" s="223">
        <f t="shared" ref="H258:Q258" si="35">SUM(H257:H257)</f>
        <v>7706.5424657534249</v>
      </c>
      <c r="I258" s="223">
        <f t="shared" si="35"/>
        <v>0</v>
      </c>
      <c r="J258" s="223">
        <f t="shared" si="35"/>
        <v>0</v>
      </c>
      <c r="K258" s="223">
        <f t="shared" si="35"/>
        <v>1034.1500000000001</v>
      </c>
      <c r="L258" s="223">
        <f t="shared" si="35"/>
        <v>500</v>
      </c>
      <c r="M258" s="223">
        <f t="shared" si="35"/>
        <v>554.89550027397252</v>
      </c>
      <c r="N258" s="223">
        <f t="shared" si="35"/>
        <v>0</v>
      </c>
      <c r="O258" s="223">
        <f t="shared" si="35"/>
        <v>0</v>
      </c>
      <c r="P258" s="223">
        <f t="shared" si="35"/>
        <v>0</v>
      </c>
      <c r="Q258" s="223">
        <f t="shared" si="35"/>
        <v>8185.7969654794533</v>
      </c>
      <c r="R258" s="376"/>
      <c r="S258" s="371"/>
    </row>
    <row r="259" spans="1:21" x14ac:dyDescent="0.25">
      <c r="C259" s="91"/>
      <c r="F259" s="42"/>
      <c r="S259" s="371"/>
    </row>
    <row r="260" spans="1:21" x14ac:dyDescent="0.25">
      <c r="C260" s="91"/>
      <c r="F260" s="42"/>
      <c r="S260" s="371"/>
    </row>
    <row r="261" spans="1:21" ht="15.75" x14ac:dyDescent="0.25">
      <c r="C261" s="378" t="s">
        <v>189</v>
      </c>
      <c r="D261" s="378"/>
      <c r="E261" s="378"/>
      <c r="F261" s="378"/>
      <c r="G261" s="378"/>
      <c r="H261" s="378"/>
      <c r="I261" s="378"/>
      <c r="J261" s="378"/>
      <c r="K261" s="378"/>
      <c r="L261" s="378"/>
      <c r="M261" s="378"/>
      <c r="N261" s="378"/>
      <c r="O261" s="378"/>
      <c r="P261" s="378"/>
      <c r="Q261" s="378"/>
      <c r="R261" s="391" t="s">
        <v>3</v>
      </c>
      <c r="S261" s="371"/>
    </row>
    <row r="262" spans="1:21" ht="15.75" customHeight="1" x14ac:dyDescent="0.25">
      <c r="C262" s="392"/>
      <c r="D262" s="392"/>
      <c r="E262" s="393"/>
      <c r="F262" s="392"/>
      <c r="G262" s="392"/>
      <c r="H262" s="392"/>
      <c r="I262" s="392"/>
      <c r="J262" s="392"/>
      <c r="K262" s="394"/>
      <c r="L262" s="394"/>
      <c r="M262" s="392"/>
      <c r="N262" s="394"/>
      <c r="O262" s="392"/>
      <c r="P262" s="392"/>
      <c r="Q262" s="392"/>
      <c r="R262" s="11" t="s">
        <v>5</v>
      </c>
      <c r="S262" s="371"/>
    </row>
    <row r="263" spans="1:21" x14ac:dyDescent="0.25">
      <c r="C263" s="12" t="str">
        <f>C234</f>
        <v>PERIODO DEL 1 DE ENERO AL 30 DE SEPTIEMBRE 2021</v>
      </c>
      <c r="D263" s="13"/>
      <c r="E263" s="6"/>
      <c r="F263" s="379"/>
      <c r="G263" s="380"/>
      <c r="H263" s="215"/>
      <c r="I263" s="215"/>
      <c r="J263" s="215"/>
      <c r="K263" s="216"/>
      <c r="L263" s="216"/>
      <c r="M263" s="215"/>
      <c r="N263" s="216"/>
      <c r="O263" s="215"/>
      <c r="P263" s="215"/>
      <c r="Q263" s="215"/>
      <c r="R263" s="14"/>
      <c r="S263" s="371"/>
    </row>
    <row r="264" spans="1:21" ht="22.5" x14ac:dyDescent="0.25">
      <c r="C264" s="15" t="s">
        <v>7</v>
      </c>
      <c r="D264" s="15" t="s">
        <v>8</v>
      </c>
      <c r="E264" s="16" t="s">
        <v>9</v>
      </c>
      <c r="F264" s="15" t="s">
        <v>10</v>
      </c>
      <c r="G264" s="17" t="s">
        <v>11</v>
      </c>
      <c r="H264" s="15" t="s">
        <v>12</v>
      </c>
      <c r="I264" s="15"/>
      <c r="J264" s="15"/>
      <c r="K264" s="18" t="s">
        <v>13</v>
      </c>
      <c r="L264" s="19" t="s">
        <v>14</v>
      </c>
      <c r="M264" s="15" t="s">
        <v>15</v>
      </c>
      <c r="N264" s="20" t="s">
        <v>16</v>
      </c>
      <c r="O264" s="21" t="s">
        <v>17</v>
      </c>
      <c r="P264" s="21" t="s">
        <v>18</v>
      </c>
      <c r="Q264" s="22" t="s">
        <v>19</v>
      </c>
      <c r="R264" s="15" t="s">
        <v>20</v>
      </c>
    </row>
    <row r="265" spans="1:21" ht="26.25" customHeight="1" x14ac:dyDescent="0.25">
      <c r="A265" s="395" t="s">
        <v>190</v>
      </c>
      <c r="C265" s="37" t="s">
        <v>191</v>
      </c>
      <c r="D265" s="99"/>
      <c r="E265" s="382" t="s">
        <v>192</v>
      </c>
      <c r="F265" s="125">
        <v>132</v>
      </c>
      <c r="G265" s="29">
        <v>36.99</v>
      </c>
      <c r="H265" s="30">
        <v>7621.54</v>
      </c>
      <c r="I265" s="30"/>
      <c r="J265" s="30"/>
      <c r="K265" s="77">
        <v>1034.1500000000001</v>
      </c>
      <c r="L265" s="77"/>
      <c r="M265" s="81">
        <v>545.65</v>
      </c>
      <c r="N265" s="82">
        <v>0</v>
      </c>
      <c r="O265" s="81">
        <v>0</v>
      </c>
      <c r="P265" s="81"/>
      <c r="Q265" s="30">
        <f>+H265+K265-M265-P265</f>
        <v>8110.0400000000009</v>
      </c>
      <c r="R265" s="381"/>
    </row>
    <row r="266" spans="1:21" ht="15.75" thickBot="1" x14ac:dyDescent="0.3">
      <c r="C266" s="388"/>
      <c r="D266" s="380"/>
      <c r="E266" s="59"/>
      <c r="F266" s="390"/>
      <c r="G266" s="384" t="s">
        <v>31</v>
      </c>
      <c r="H266" s="396">
        <f t="shared" ref="H266:O266" si="36">SUM(H265:H265)</f>
        <v>7621.54</v>
      </c>
      <c r="I266" s="396">
        <f t="shared" si="36"/>
        <v>0</v>
      </c>
      <c r="J266" s="396">
        <f t="shared" si="36"/>
        <v>0</v>
      </c>
      <c r="K266" s="397">
        <f t="shared" si="36"/>
        <v>1034.1500000000001</v>
      </c>
      <c r="L266" s="397">
        <f t="shared" si="36"/>
        <v>0</v>
      </c>
      <c r="M266" s="396">
        <f t="shared" si="36"/>
        <v>545.65</v>
      </c>
      <c r="N266" s="397">
        <f t="shared" si="36"/>
        <v>0</v>
      </c>
      <c r="O266" s="396">
        <f t="shared" si="36"/>
        <v>0</v>
      </c>
      <c r="P266" s="396">
        <f>P265</f>
        <v>0</v>
      </c>
      <c r="Q266" s="396">
        <f>SUM(Q265:Q265)</f>
        <v>8110.0400000000009</v>
      </c>
      <c r="R266" s="380"/>
      <c r="S266" s="371"/>
    </row>
    <row r="267" spans="1:21" x14ac:dyDescent="0.25">
      <c r="C267" s="91"/>
      <c r="F267" s="42"/>
      <c r="S267" s="371"/>
    </row>
    <row r="268" spans="1:21" x14ac:dyDescent="0.25">
      <c r="C268" s="91"/>
      <c r="F268" s="42"/>
      <c r="S268" s="371"/>
    </row>
    <row r="269" spans="1:21" ht="15.75" thickBot="1" x14ac:dyDescent="0.3">
      <c r="C269" s="48"/>
      <c r="D269" s="49"/>
      <c r="E269" s="50"/>
      <c r="F269" s="51"/>
      <c r="I269" s="49"/>
      <c r="J269" s="49"/>
      <c r="K269" s="52"/>
      <c r="L269" s="52"/>
      <c r="M269" s="49"/>
      <c r="S269" s="371"/>
    </row>
    <row r="270" spans="1:21" s="2" customFormat="1" x14ac:dyDescent="0.25">
      <c r="A270"/>
      <c r="B270"/>
      <c r="C270" s="54" t="s">
        <v>32</v>
      </c>
      <c r="D270" s="54"/>
      <c r="E270" s="54"/>
      <c r="F270" s="54"/>
      <c r="G270" s="54"/>
      <c r="I270" s="55"/>
      <c r="J270" s="55"/>
      <c r="K270" s="56" t="s">
        <v>33</v>
      </c>
      <c r="L270" s="56"/>
      <c r="M270" s="56"/>
      <c r="N270"/>
      <c r="O270"/>
      <c r="P270"/>
      <c r="Q270" s="56" t="s">
        <v>34</v>
      </c>
      <c r="R270" s="56"/>
      <c r="T270"/>
      <c r="U270"/>
    </row>
    <row r="271" spans="1:21" s="57" customFormat="1" x14ac:dyDescent="0.25">
      <c r="B271"/>
      <c r="C271" s="54" t="s">
        <v>35</v>
      </c>
      <c r="D271" s="54"/>
      <c r="E271" s="54"/>
      <c r="F271" s="54"/>
      <c r="G271" s="54"/>
      <c r="I271"/>
      <c r="J271"/>
      <c r="K271" t="s">
        <v>36</v>
      </c>
      <c r="L271"/>
      <c r="M271"/>
      <c r="N271"/>
      <c r="O271"/>
      <c r="P271"/>
      <c r="Q271" s="54" t="s">
        <v>37</v>
      </c>
      <c r="R271" s="54"/>
      <c r="S271" s="2"/>
      <c r="T271"/>
      <c r="U271"/>
    </row>
    <row r="272" spans="1:21" x14ac:dyDescent="0.25">
      <c r="C272" s="91"/>
      <c r="D272" s="42"/>
      <c r="E272" s="59"/>
      <c r="F272" s="42"/>
      <c r="H272" s="42"/>
      <c r="I272" s="42"/>
      <c r="J272" s="42"/>
      <c r="K272" s="60"/>
      <c r="L272" s="60"/>
      <c r="M272" s="42"/>
      <c r="N272" s="60"/>
      <c r="Q272" s="42"/>
      <c r="R272" s="42"/>
      <c r="S272" s="371"/>
    </row>
    <row r="273" spans="1:21" s="57" customFormat="1" ht="29.25" x14ac:dyDescent="0.5">
      <c r="B273"/>
      <c r="C273" s="1" t="s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/>
      <c r="U273"/>
    </row>
    <row r="274" spans="1:21" s="57" customFormat="1" ht="23.25" x14ac:dyDescent="0.35">
      <c r="B274"/>
      <c r="C274" s="3" t="s">
        <v>1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2"/>
      <c r="T274"/>
      <c r="U274"/>
    </row>
    <row r="275" spans="1:21" s="57" customFormat="1" ht="15.75" x14ac:dyDescent="0.25">
      <c r="B275"/>
      <c r="C275" s="4" t="s">
        <v>2</v>
      </c>
      <c r="D275" t="s">
        <v>38</v>
      </c>
      <c r="E275" s="92"/>
      <c r="F275" s="42"/>
      <c r="G275"/>
      <c r="H275"/>
      <c r="I275"/>
      <c r="J275"/>
      <c r="K275" s="53"/>
      <c r="L275" s="53"/>
      <c r="M275"/>
      <c r="N275" s="53"/>
      <c r="O275"/>
      <c r="P275"/>
      <c r="Q275"/>
      <c r="R275" s="398"/>
      <c r="S275" s="2"/>
      <c r="T275"/>
      <c r="U275"/>
    </row>
    <row r="276" spans="1:21" s="57" customFormat="1" ht="15.75" x14ac:dyDescent="0.25">
      <c r="B276"/>
      <c r="C276" s="378" t="s">
        <v>193</v>
      </c>
      <c r="D276" s="378"/>
      <c r="E276" s="378"/>
      <c r="F276" s="378"/>
      <c r="G276" s="378"/>
      <c r="H276" s="378"/>
      <c r="I276" s="378"/>
      <c r="J276" s="378"/>
      <c r="K276" s="378"/>
      <c r="L276" s="378"/>
      <c r="M276" s="378"/>
      <c r="N276" s="378"/>
      <c r="O276" s="378"/>
      <c r="P276" s="378"/>
      <c r="Q276" s="378"/>
      <c r="R276" s="378"/>
      <c r="S276" s="2"/>
      <c r="T276"/>
      <c r="U276"/>
    </row>
    <row r="277" spans="1:21" s="57" customFormat="1" x14ac:dyDescent="0.25">
      <c r="B277"/>
      <c r="C277" s="12" t="str">
        <f>C263</f>
        <v>PERIODO DEL 1 DE ENERO AL 30 DE SEPTIEMBRE 2021</v>
      </c>
      <c r="D277" s="13"/>
      <c r="E277" s="6"/>
      <c r="F277" s="379"/>
      <c r="G277" s="380"/>
      <c r="H277" s="215"/>
      <c r="I277" s="215"/>
      <c r="J277" s="215"/>
      <c r="K277" s="216"/>
      <c r="L277" s="216"/>
      <c r="M277" s="215"/>
      <c r="N277" s="216"/>
      <c r="O277" s="215"/>
      <c r="P277" s="215"/>
      <c r="Q277" s="215"/>
      <c r="R277" s="380"/>
      <c r="S277" s="2"/>
      <c r="T277"/>
      <c r="U277"/>
    </row>
    <row r="278" spans="1:21" ht="22.5" x14ac:dyDescent="0.25">
      <c r="C278" s="15" t="s">
        <v>7</v>
      </c>
      <c r="D278" s="15" t="s">
        <v>8</v>
      </c>
      <c r="E278" s="16" t="s">
        <v>9</v>
      </c>
      <c r="F278" s="15" t="s">
        <v>10</v>
      </c>
      <c r="G278" s="17" t="s">
        <v>11</v>
      </c>
      <c r="H278" s="15" t="s">
        <v>12</v>
      </c>
      <c r="I278" s="15"/>
      <c r="J278" s="15"/>
      <c r="K278" s="18" t="s">
        <v>13</v>
      </c>
      <c r="L278" s="19" t="s">
        <v>14</v>
      </c>
      <c r="M278" s="15" t="s">
        <v>15</v>
      </c>
      <c r="N278" s="20" t="s">
        <v>16</v>
      </c>
      <c r="O278" s="21" t="s">
        <v>17</v>
      </c>
      <c r="P278" s="21" t="s">
        <v>18</v>
      </c>
      <c r="Q278" s="22" t="s">
        <v>19</v>
      </c>
      <c r="R278" s="15" t="s">
        <v>20</v>
      </c>
    </row>
    <row r="279" spans="1:21" s="57" customFormat="1" ht="30.75" customHeight="1" x14ac:dyDescent="0.25">
      <c r="A279" s="23" t="s">
        <v>194</v>
      </c>
      <c r="B279"/>
      <c r="C279" s="37" t="s">
        <v>195</v>
      </c>
      <c r="D279" s="99"/>
      <c r="E279" s="382" t="s">
        <v>196</v>
      </c>
      <c r="F279" s="125">
        <v>132</v>
      </c>
      <c r="G279" s="29">
        <v>37.260273972602739</v>
      </c>
      <c r="H279" s="30">
        <v>7706.5424657534249</v>
      </c>
      <c r="I279" s="30">
        <f>H279*2</f>
        <v>15413.08493150685</v>
      </c>
      <c r="J279" s="30">
        <f>K279*24</f>
        <v>24819.600000000002</v>
      </c>
      <c r="K279" s="77">
        <v>1034.1500000000001</v>
      </c>
      <c r="L279" s="77"/>
      <c r="M279" s="399">
        <v>554.89550027397252</v>
      </c>
      <c r="N279" s="400">
        <v>0</v>
      </c>
      <c r="O279" s="128">
        <v>0</v>
      </c>
      <c r="P279" s="128"/>
      <c r="Q279" s="30">
        <f t="shared" ref="Q279:Q280" si="37">+H279+K279-M279-P279</f>
        <v>8185.7969654794533</v>
      </c>
      <c r="R279" s="381"/>
      <c r="S279" s="2"/>
      <c r="T279"/>
      <c r="U279"/>
    </row>
    <row r="280" spans="1:21" s="57" customFormat="1" ht="26.25" customHeight="1" x14ac:dyDescent="0.25">
      <c r="A280" s="23" t="s">
        <v>197</v>
      </c>
      <c r="B280"/>
      <c r="C280" s="132" t="s">
        <v>198</v>
      </c>
      <c r="D280" s="34"/>
      <c r="E280" s="252" t="s">
        <v>199</v>
      </c>
      <c r="F280" s="253">
        <v>132</v>
      </c>
      <c r="G280" s="29">
        <v>37.260273972602739</v>
      </c>
      <c r="H280" s="30">
        <v>5617.2843835616441</v>
      </c>
      <c r="I280" s="30"/>
      <c r="J280" s="30"/>
      <c r="K280" s="77">
        <v>753.79000000000008</v>
      </c>
      <c r="L280" s="77"/>
      <c r="M280" s="81">
        <v>327.5842209315071</v>
      </c>
      <c r="N280" s="82">
        <v>44.222000000000001</v>
      </c>
      <c r="O280" s="30">
        <v>0</v>
      </c>
      <c r="P280" s="30"/>
      <c r="Q280" s="30">
        <f t="shared" si="37"/>
        <v>6043.4901626301371</v>
      </c>
      <c r="R280" s="256"/>
      <c r="S280" s="2"/>
      <c r="T280" s="85"/>
      <c r="U280" t="s">
        <v>200</v>
      </c>
    </row>
    <row r="281" spans="1:21" s="57" customFormat="1" ht="15.75" thickBot="1" x14ac:dyDescent="0.3">
      <c r="B281"/>
      <c r="C281" s="388"/>
      <c r="D281" s="380"/>
      <c r="E281" s="389"/>
      <c r="F281" s="390"/>
      <c r="G281" s="384" t="s">
        <v>31</v>
      </c>
      <c r="H281" s="223">
        <f>SUM(H279:H280)</f>
        <v>13323.826849315068</v>
      </c>
      <c r="I281" s="223">
        <f t="shared" ref="I281:Q281" si="38">SUM(I279:I280)</f>
        <v>15413.08493150685</v>
      </c>
      <c r="J281" s="223">
        <f t="shared" si="38"/>
        <v>24819.600000000002</v>
      </c>
      <c r="K281" s="223">
        <f t="shared" si="38"/>
        <v>1787.94</v>
      </c>
      <c r="L281" s="223">
        <f t="shared" si="38"/>
        <v>0</v>
      </c>
      <c r="M281" s="223">
        <f t="shared" si="38"/>
        <v>882.47972120547956</v>
      </c>
      <c r="N281" s="223">
        <f t="shared" si="38"/>
        <v>44.222000000000001</v>
      </c>
      <c r="O281" s="223">
        <f t="shared" si="38"/>
        <v>0</v>
      </c>
      <c r="P281" s="223">
        <f t="shared" si="38"/>
        <v>0</v>
      </c>
      <c r="Q281" s="223">
        <f t="shared" si="38"/>
        <v>14229.28712810959</v>
      </c>
      <c r="R281" s="380"/>
      <c r="S281" s="2"/>
      <c r="T281"/>
      <c r="U281"/>
    </row>
    <row r="282" spans="1:21" s="57" customFormat="1" x14ac:dyDescent="0.25">
      <c r="B282"/>
      <c r="C282" s="388"/>
      <c r="D282" s="380"/>
      <c r="E282" s="389"/>
      <c r="F282" s="390"/>
      <c r="G282" s="388"/>
      <c r="H282" s="401"/>
      <c r="I282" s="401"/>
      <c r="J282" s="401"/>
      <c r="K282" s="402"/>
      <c r="L282" s="402"/>
      <c r="M282" s="401"/>
      <c r="N282" s="402"/>
      <c r="O282" s="401"/>
      <c r="P282" s="401"/>
      <c r="Q282" s="401"/>
      <c r="R282" s="380"/>
      <c r="S282" s="2"/>
      <c r="T282"/>
      <c r="U282"/>
    </row>
    <row r="283" spans="1:21" s="57" customFormat="1" x14ac:dyDescent="0.25">
      <c r="B283"/>
      <c r="C283" s="388"/>
      <c r="D283" s="380"/>
      <c r="E283" s="389"/>
      <c r="F283" s="390"/>
      <c r="G283" s="388"/>
      <c r="H283" s="401"/>
      <c r="I283" s="401"/>
      <c r="J283" s="401"/>
      <c r="K283" s="402"/>
      <c r="L283" s="402"/>
      <c r="M283" s="401"/>
      <c r="N283" s="402"/>
      <c r="O283" s="401"/>
      <c r="P283" s="401"/>
      <c r="Q283" s="401"/>
      <c r="R283" s="380"/>
      <c r="S283" s="2"/>
      <c r="T283"/>
      <c r="U283"/>
    </row>
    <row r="284" spans="1:21" s="57" customFormat="1" x14ac:dyDescent="0.25">
      <c r="B284"/>
      <c r="S284" s="2"/>
      <c r="T284"/>
      <c r="U284"/>
    </row>
    <row r="285" spans="1:21" s="57" customFormat="1" x14ac:dyDescent="0.25">
      <c r="B285"/>
      <c r="S285" s="2"/>
      <c r="T285"/>
      <c r="U285"/>
    </row>
    <row r="286" spans="1:21" s="57" customFormat="1" x14ac:dyDescent="0.25">
      <c r="B286"/>
      <c r="S286" s="2"/>
      <c r="T286"/>
      <c r="U286"/>
    </row>
    <row r="287" spans="1:21" x14ac:dyDescent="0.25">
      <c r="C287" s="388"/>
      <c r="D287" s="380"/>
      <c r="E287" s="389"/>
      <c r="F287" s="390"/>
      <c r="G287" s="388"/>
      <c r="H287" s="401"/>
      <c r="I287" s="401"/>
      <c r="J287" s="401"/>
      <c r="K287" s="402"/>
      <c r="L287" s="402"/>
      <c r="M287" s="401"/>
      <c r="N287" s="402"/>
      <c r="O287" s="401"/>
      <c r="P287" s="401"/>
      <c r="Q287" s="401"/>
      <c r="R287" s="380"/>
    </row>
    <row r="288" spans="1:21" s="57" customFormat="1" ht="26.25" customHeight="1" x14ac:dyDescent="0.25">
      <c r="A288" s="57" t="s">
        <v>201</v>
      </c>
      <c r="B288"/>
      <c r="C288" s="378" t="s">
        <v>202</v>
      </c>
      <c r="D288" s="378"/>
      <c r="E288" s="378"/>
      <c r="F288" s="378"/>
      <c r="G288" s="378"/>
      <c r="H288" s="378"/>
      <c r="I288" s="378"/>
      <c r="J288" s="378"/>
      <c r="K288" s="378"/>
      <c r="L288" s="378"/>
      <c r="M288" s="378"/>
      <c r="N288" s="378"/>
      <c r="O288" s="378"/>
      <c r="P288" s="378"/>
      <c r="Q288" s="378"/>
      <c r="R288" s="378"/>
      <c r="S288" s="2"/>
      <c r="T288"/>
      <c r="U288"/>
    </row>
    <row r="289" spans="1:21" s="57" customFormat="1" x14ac:dyDescent="0.25">
      <c r="B289"/>
      <c r="C289" s="12" t="str">
        <f>C277</f>
        <v>PERIODO DEL 1 DE ENERO AL 30 DE SEPTIEMBRE 2021</v>
      </c>
      <c r="D289" s="13"/>
      <c r="E289" s="6"/>
      <c r="F289" s="379"/>
      <c r="G289" s="380"/>
      <c r="H289" s="215"/>
      <c r="I289" s="215"/>
      <c r="J289" s="215"/>
      <c r="K289" s="216"/>
      <c r="L289" s="216"/>
      <c r="M289" s="215"/>
      <c r="N289" s="216"/>
      <c r="O289" s="215"/>
      <c r="P289" s="215"/>
      <c r="Q289" s="215"/>
      <c r="R289" s="380"/>
      <c r="S289" s="2"/>
      <c r="T289"/>
      <c r="U289"/>
    </row>
    <row r="290" spans="1:21" s="57" customFormat="1" ht="22.5" x14ac:dyDescent="0.25">
      <c r="B290"/>
      <c r="C290" s="15" t="s">
        <v>7</v>
      </c>
      <c r="D290" s="15" t="s">
        <v>8</v>
      </c>
      <c r="E290" s="16" t="s">
        <v>9</v>
      </c>
      <c r="F290" s="15" t="s">
        <v>10</v>
      </c>
      <c r="G290" s="17" t="s">
        <v>11</v>
      </c>
      <c r="H290" s="15" t="s">
        <v>12</v>
      </c>
      <c r="I290" s="15"/>
      <c r="J290" s="15"/>
      <c r="K290" s="18" t="s">
        <v>13</v>
      </c>
      <c r="L290" s="19" t="s">
        <v>14</v>
      </c>
      <c r="M290" s="15" t="s">
        <v>15</v>
      </c>
      <c r="N290" s="20" t="s">
        <v>16</v>
      </c>
      <c r="O290" s="21" t="s">
        <v>17</v>
      </c>
      <c r="P290" s="21" t="s">
        <v>18</v>
      </c>
      <c r="Q290" s="22" t="s">
        <v>19</v>
      </c>
      <c r="R290" s="15" t="s">
        <v>20</v>
      </c>
      <c r="S290" s="2"/>
      <c r="T290"/>
      <c r="U290"/>
    </row>
    <row r="291" spans="1:21" s="57" customFormat="1" ht="18" x14ac:dyDescent="0.25">
      <c r="B291"/>
      <c r="C291" s="37" t="s">
        <v>203</v>
      </c>
      <c r="D291" s="99"/>
      <c r="E291" s="382" t="s">
        <v>204</v>
      </c>
      <c r="F291" s="125">
        <v>132</v>
      </c>
      <c r="G291" s="29">
        <v>37.260273972602739</v>
      </c>
      <c r="H291" s="30">
        <v>7706.5424657534249</v>
      </c>
      <c r="I291" s="386"/>
      <c r="J291" s="386"/>
      <c r="K291" s="77">
        <v>1034.1500000000001</v>
      </c>
      <c r="L291" s="77"/>
      <c r="M291" s="81">
        <v>554.89550027397252</v>
      </c>
      <c r="N291" s="82">
        <v>0</v>
      </c>
      <c r="O291" s="403">
        <v>0</v>
      </c>
      <c r="P291" s="30"/>
      <c r="Q291" s="30">
        <f>+H291+K291-M291-P291</f>
        <v>8185.7969654794533</v>
      </c>
      <c r="R291" s="387"/>
      <c r="S291" s="2"/>
      <c r="T291"/>
      <c r="U291"/>
    </row>
    <row r="292" spans="1:21" s="57" customFormat="1" ht="15.75" thickBot="1" x14ac:dyDescent="0.3">
      <c r="B292"/>
      <c r="C292" s="388"/>
      <c r="D292" s="380"/>
      <c r="E292" s="389"/>
      <c r="F292" s="390"/>
      <c r="G292" s="384" t="s">
        <v>31</v>
      </c>
      <c r="H292" s="223">
        <f t="shared" ref="H292:Q292" si="39">SUM(H291:H291)</f>
        <v>7706.5424657534249</v>
      </c>
      <c r="I292" s="223">
        <f t="shared" si="39"/>
        <v>0</v>
      </c>
      <c r="J292" s="223">
        <f t="shared" si="39"/>
        <v>0</v>
      </c>
      <c r="K292" s="223">
        <f t="shared" si="39"/>
        <v>1034.1500000000001</v>
      </c>
      <c r="L292" s="223">
        <f t="shared" si="39"/>
        <v>0</v>
      </c>
      <c r="M292" s="223">
        <f t="shared" si="39"/>
        <v>554.89550027397252</v>
      </c>
      <c r="N292" s="223">
        <f t="shared" si="39"/>
        <v>0</v>
      </c>
      <c r="O292" s="223">
        <f t="shared" si="39"/>
        <v>0</v>
      </c>
      <c r="P292" s="223">
        <f t="shared" si="39"/>
        <v>0</v>
      </c>
      <c r="Q292" s="223">
        <f t="shared" si="39"/>
        <v>8185.7969654794533</v>
      </c>
      <c r="R292" s="380"/>
      <c r="S292" s="2"/>
      <c r="T292"/>
      <c r="U292"/>
    </row>
    <row r="293" spans="1:21" s="57" customFormat="1" ht="15.75" x14ac:dyDescent="0.25">
      <c r="B293"/>
      <c r="C293" s="392"/>
      <c r="D293" s="392"/>
      <c r="E293" s="393"/>
      <c r="F293" s="392"/>
      <c r="G293" s="392"/>
      <c r="H293" s="392"/>
      <c r="I293" s="392"/>
      <c r="J293" s="392"/>
      <c r="K293" s="394"/>
      <c r="L293" s="394"/>
      <c r="M293" s="392"/>
      <c r="N293" s="394"/>
      <c r="O293" s="392"/>
      <c r="P293" s="392"/>
      <c r="Q293" s="392"/>
      <c r="R293" s="404"/>
      <c r="S293" s="2"/>
      <c r="T293"/>
      <c r="U293"/>
    </row>
    <row r="294" spans="1:21" s="57" customFormat="1" ht="15.75" x14ac:dyDescent="0.25">
      <c r="B294"/>
      <c r="C294" s="392"/>
      <c r="D294" s="392"/>
      <c r="E294" s="393"/>
      <c r="F294" s="392"/>
      <c r="G294" s="392"/>
      <c r="H294" s="392"/>
      <c r="I294" s="392"/>
      <c r="J294" s="392"/>
      <c r="K294" s="394"/>
      <c r="L294" s="394"/>
      <c r="M294" s="392"/>
      <c r="N294" s="394"/>
      <c r="O294" s="392"/>
      <c r="P294" s="392"/>
      <c r="Q294" s="392"/>
      <c r="R294" s="11"/>
      <c r="S294" s="2"/>
      <c r="T294"/>
      <c r="U294"/>
    </row>
    <row r="295" spans="1:21" s="57" customFormat="1" x14ac:dyDescent="0.25">
      <c r="B295"/>
      <c r="C295" s="40"/>
      <c r="D295" s="293"/>
      <c r="E295" s="6"/>
      <c r="F295" s="379"/>
      <c r="G295" s="380"/>
      <c r="H295" s="215"/>
      <c r="I295" s="215"/>
      <c r="J295" s="215"/>
      <c r="K295" s="216"/>
      <c r="L295" s="216"/>
      <c r="M295" s="215"/>
      <c r="N295" s="216"/>
      <c r="O295" s="215"/>
      <c r="P295" s="215"/>
      <c r="Q295" s="215"/>
      <c r="R295" s="11"/>
      <c r="S295" s="2"/>
      <c r="T295"/>
      <c r="U295"/>
    </row>
    <row r="296" spans="1:21" x14ac:dyDescent="0.25">
      <c r="C296" s="405"/>
      <c r="D296" s="405"/>
      <c r="E296" s="406"/>
      <c r="F296" s="405"/>
      <c r="G296" s="405"/>
      <c r="H296" s="405"/>
      <c r="I296" s="405"/>
      <c r="J296" s="405"/>
      <c r="K296" s="407"/>
      <c r="L296" s="408"/>
      <c r="M296" s="405"/>
      <c r="N296" s="409"/>
      <c r="O296" s="410"/>
      <c r="P296" s="410"/>
      <c r="Q296" s="411"/>
      <c r="R296" s="405"/>
    </row>
    <row r="297" spans="1:21" s="57" customFormat="1" ht="26.25" customHeight="1" x14ac:dyDescent="0.25">
      <c r="A297" s="2"/>
      <c r="B297"/>
      <c r="C297" s="412"/>
      <c r="D297" s="413"/>
      <c r="E297" s="389"/>
      <c r="F297" s="414"/>
      <c r="G297" s="414"/>
      <c r="H297" s="415"/>
      <c r="I297" s="415"/>
      <c r="J297" s="415"/>
      <c r="K297" s="416"/>
      <c r="L297" s="416"/>
      <c r="M297" s="415"/>
      <c r="N297" s="417"/>
      <c r="O297" s="418"/>
      <c r="P297" s="419"/>
      <c r="Q297" s="370"/>
      <c r="R297" s="413"/>
      <c r="S297" s="2"/>
      <c r="T297"/>
      <c r="U297"/>
    </row>
    <row r="298" spans="1:21" s="57" customFormat="1" ht="26.25" customHeight="1" x14ac:dyDescent="0.25">
      <c r="A298"/>
      <c r="B298"/>
      <c r="C298" s="178"/>
      <c r="D298" s="420"/>
      <c r="E298" s="389"/>
      <c r="F298" s="117"/>
      <c r="G298" s="294"/>
      <c r="H298" s="370"/>
      <c r="I298" s="370"/>
      <c r="J298" s="370"/>
      <c r="K298" s="416"/>
      <c r="L298" s="416"/>
      <c r="M298" s="421"/>
      <c r="N298" s="422"/>
      <c r="O298" s="419"/>
      <c r="P298" s="419"/>
      <c r="Q298" s="370"/>
      <c r="R298" s="423"/>
      <c r="S298" s="2"/>
      <c r="T298"/>
      <c r="U298"/>
    </row>
    <row r="299" spans="1:21" s="57" customFormat="1" x14ac:dyDescent="0.25">
      <c r="B299"/>
      <c r="C299" s="388"/>
      <c r="D299" s="380"/>
      <c r="E299" s="389"/>
      <c r="F299" s="390"/>
      <c r="G299" s="388"/>
      <c r="H299" s="401"/>
      <c r="I299" s="401"/>
      <c r="J299" s="401"/>
      <c r="K299" s="401"/>
      <c r="L299" s="401"/>
      <c r="M299" s="401"/>
      <c r="N299" s="401"/>
      <c r="O299" s="401"/>
      <c r="P299" s="401"/>
      <c r="Q299" s="401"/>
      <c r="R299" s="380"/>
      <c r="S299" s="2"/>
      <c r="T299"/>
      <c r="U299"/>
    </row>
    <row r="300" spans="1:21" s="57" customFormat="1" x14ac:dyDescent="0.25">
      <c r="B300"/>
      <c r="C300" s="388"/>
      <c r="D300" s="380"/>
      <c r="E300" s="389"/>
      <c r="F300" s="390"/>
      <c r="G300" s="388"/>
      <c r="H300" s="401"/>
      <c r="I300" s="401"/>
      <c r="J300" s="401"/>
      <c r="K300" s="402"/>
      <c r="L300" s="402"/>
      <c r="M300" s="401"/>
      <c r="N300" s="402"/>
      <c r="O300" s="401"/>
      <c r="P300" s="401"/>
      <c r="Q300" s="401"/>
      <c r="R300" s="380"/>
      <c r="S300" s="2"/>
      <c r="T300"/>
      <c r="U300"/>
    </row>
    <row r="301" spans="1:21" s="57" customFormat="1" ht="15.75" customHeight="1" thickBot="1" x14ac:dyDescent="0.3">
      <c r="B301"/>
      <c r="C301" s="424"/>
      <c r="D301" s="425"/>
      <c r="E301" s="426"/>
      <c r="F301" s="390"/>
      <c r="G301" s="388"/>
      <c r="H301" s="401"/>
      <c r="I301" s="401"/>
      <c r="J301" s="401"/>
      <c r="K301" s="402"/>
      <c r="L301" s="402"/>
      <c r="M301" s="401"/>
      <c r="N301" s="402"/>
      <c r="O301" s="401"/>
      <c r="P301" s="401"/>
      <c r="Q301" s="401"/>
      <c r="R301" s="380"/>
      <c r="S301" s="2"/>
      <c r="T301"/>
      <c r="U301"/>
    </row>
    <row r="302" spans="1:21" s="2" customFormat="1" x14ac:dyDescent="0.25">
      <c r="A302"/>
      <c r="B302"/>
      <c r="C302" s="54" t="s">
        <v>32</v>
      </c>
      <c r="D302" s="54"/>
      <c r="E302" s="54"/>
      <c r="F302" s="54"/>
      <c r="G302" s="54"/>
      <c r="I302" s="55"/>
      <c r="J302" s="55"/>
      <c r="K302" s="56" t="s">
        <v>33</v>
      </c>
      <c r="L302" s="56"/>
      <c r="M302" s="56"/>
      <c r="N302"/>
      <c r="O302"/>
      <c r="P302"/>
      <c r="Q302" s="56" t="s">
        <v>34</v>
      </c>
      <c r="R302" s="56"/>
      <c r="T302"/>
      <c r="U302"/>
    </row>
    <row r="303" spans="1:21" s="57" customFormat="1" x14ac:dyDescent="0.25">
      <c r="B303"/>
      <c r="C303" s="54" t="s">
        <v>35</v>
      </c>
      <c r="D303" s="54"/>
      <c r="E303" s="54"/>
      <c r="F303" s="54"/>
      <c r="G303" s="54"/>
      <c r="I303"/>
      <c r="J303"/>
      <c r="K303" t="s">
        <v>36</v>
      </c>
      <c r="L303"/>
      <c r="M303"/>
      <c r="N303"/>
      <c r="O303"/>
      <c r="P303"/>
      <c r="Q303" s="54" t="s">
        <v>37</v>
      </c>
      <c r="R303" s="54"/>
      <c r="S303" s="2"/>
      <c r="T303"/>
      <c r="U303"/>
    </row>
    <row r="304" spans="1:21" ht="29.25" x14ac:dyDescent="0.5">
      <c r="C304" s="1" t="s">
        <v>0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20" ht="23.25" x14ac:dyDescent="0.35">
      <c r="C305" s="3" t="s">
        <v>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20" ht="23.25" x14ac:dyDescent="0.35">
      <c r="C306" s="427"/>
      <c r="D306" s="427"/>
      <c r="E306" s="428"/>
      <c r="F306" s="427"/>
      <c r="G306" s="427"/>
      <c r="H306" s="427"/>
      <c r="I306" s="427"/>
      <c r="J306" s="427"/>
      <c r="K306" s="427"/>
      <c r="L306" s="427"/>
      <c r="M306" s="427"/>
      <c r="N306" s="427"/>
      <c r="O306" s="427"/>
      <c r="P306" s="427"/>
      <c r="Q306" s="427"/>
      <c r="R306" s="427"/>
    </row>
    <row r="307" spans="1:20" ht="15.75" x14ac:dyDescent="0.25">
      <c r="C307" s="378" t="s">
        <v>205</v>
      </c>
      <c r="D307" s="378"/>
      <c r="E307" s="378"/>
      <c r="F307" s="378"/>
      <c r="G307" s="378"/>
      <c r="H307" s="378"/>
      <c r="I307" s="378"/>
      <c r="J307" s="378"/>
      <c r="K307" s="378"/>
      <c r="L307" s="378"/>
      <c r="M307" s="378"/>
      <c r="N307" s="378"/>
      <c r="O307" s="378"/>
      <c r="P307" s="378"/>
      <c r="Q307" s="378"/>
      <c r="R307" s="378"/>
    </row>
    <row r="308" spans="1:20" x14ac:dyDescent="0.25">
      <c r="C308" s="12" t="str">
        <f>C277</f>
        <v>PERIODO DEL 1 DE ENERO AL 30 DE SEPTIEMBRE 2021</v>
      </c>
      <c r="D308" s="13"/>
      <c r="E308" s="6"/>
      <c r="F308" s="379"/>
      <c r="G308" s="380"/>
      <c r="H308" s="215"/>
      <c r="I308" s="215"/>
      <c r="J308" s="215"/>
      <c r="K308" s="216"/>
      <c r="L308" s="216"/>
      <c r="M308" s="215"/>
      <c r="N308" s="216"/>
      <c r="O308" s="215"/>
      <c r="P308" s="215"/>
      <c r="Q308" s="215"/>
      <c r="R308" s="380"/>
    </row>
    <row r="309" spans="1:20" ht="22.5" x14ac:dyDescent="0.25">
      <c r="C309" s="15" t="s">
        <v>7</v>
      </c>
      <c r="D309" s="15" t="s">
        <v>8</v>
      </c>
      <c r="E309" s="429" t="s">
        <v>9</v>
      </c>
      <c r="F309" s="15" t="s">
        <v>10</v>
      </c>
      <c r="G309" s="17" t="s">
        <v>11</v>
      </c>
      <c r="H309" s="15" t="s">
        <v>12</v>
      </c>
      <c r="I309" s="15"/>
      <c r="J309" s="15"/>
      <c r="K309" s="18" t="s">
        <v>13</v>
      </c>
      <c r="L309" s="19" t="s">
        <v>14</v>
      </c>
      <c r="M309" s="15" t="s">
        <v>15</v>
      </c>
      <c r="N309" s="20" t="s">
        <v>16</v>
      </c>
      <c r="O309" s="21" t="s">
        <v>17</v>
      </c>
      <c r="P309" s="21" t="s">
        <v>18</v>
      </c>
      <c r="Q309" s="22" t="s">
        <v>19</v>
      </c>
      <c r="R309" s="15" t="s">
        <v>20</v>
      </c>
    </row>
    <row r="310" spans="1:20" ht="26.25" customHeight="1" x14ac:dyDescent="0.25">
      <c r="A310" s="34" t="s">
        <v>206</v>
      </c>
      <c r="C310" s="309" t="s">
        <v>207</v>
      </c>
      <c r="D310" s="307"/>
      <c r="E310" s="302" t="s">
        <v>208</v>
      </c>
      <c r="F310" s="125">
        <v>132</v>
      </c>
      <c r="G310" s="29">
        <v>37.260273972602739</v>
      </c>
      <c r="H310" s="30">
        <v>7345.5649315068495</v>
      </c>
      <c r="I310" s="30">
        <f t="shared" ref="I310:I314" si="40">H310*2</f>
        <v>14691.129863013699</v>
      </c>
      <c r="J310" s="30">
        <f>K310*24*5</f>
        <v>118285.20000000001</v>
      </c>
      <c r="K310" s="77">
        <v>985.71</v>
      </c>
      <c r="L310" s="77"/>
      <c r="M310" s="310">
        <v>515.62114454794482</v>
      </c>
      <c r="N310" s="311">
        <v>0</v>
      </c>
      <c r="O310" s="305">
        <v>0</v>
      </c>
      <c r="P310" s="305"/>
      <c r="Q310" s="30">
        <f t="shared" ref="Q310:Q314" si="41">+H310+K310-M310-P310</f>
        <v>7815.6537869589056</v>
      </c>
      <c r="R310" s="308"/>
      <c r="T310" s="38" t="s">
        <v>209</v>
      </c>
    </row>
    <row r="311" spans="1:20" ht="26.25" customHeight="1" x14ac:dyDescent="0.25">
      <c r="A311" s="34" t="s">
        <v>210</v>
      </c>
      <c r="C311" s="309" t="s">
        <v>211</v>
      </c>
      <c r="D311" s="307"/>
      <c r="E311" s="302" t="s">
        <v>208</v>
      </c>
      <c r="F311" s="125">
        <v>132</v>
      </c>
      <c r="G311" s="29">
        <v>37.260273972602739</v>
      </c>
      <c r="H311" s="30">
        <v>7737.3082739726024</v>
      </c>
      <c r="I311" s="30">
        <f t="shared" si="40"/>
        <v>15474.616547945205</v>
      </c>
      <c r="J311" s="30">
        <f>K311*24</f>
        <v>24918.683999999997</v>
      </c>
      <c r="K311" s="77">
        <v>1038.2784999999999</v>
      </c>
      <c r="L311" s="77"/>
      <c r="M311" s="310">
        <v>558.2428202082184</v>
      </c>
      <c r="N311" s="311">
        <v>0</v>
      </c>
      <c r="O311" s="305">
        <v>0</v>
      </c>
      <c r="P311" s="305"/>
      <c r="Q311" s="30">
        <f t="shared" si="41"/>
        <v>8217.3439537643826</v>
      </c>
      <c r="R311" s="308"/>
    </row>
    <row r="312" spans="1:20" ht="26.25" customHeight="1" x14ac:dyDescent="0.25">
      <c r="A312" s="34"/>
      <c r="C312" s="309" t="s">
        <v>212</v>
      </c>
      <c r="D312" s="307"/>
      <c r="E312" s="302" t="s">
        <v>208</v>
      </c>
      <c r="F312" s="125">
        <v>132</v>
      </c>
      <c r="G312" s="29">
        <v>37.260273972602739</v>
      </c>
      <c r="H312" s="30">
        <v>7345.5649315068495</v>
      </c>
      <c r="I312" s="30">
        <f t="shared" si="40"/>
        <v>14691.129863013699</v>
      </c>
      <c r="J312" s="30">
        <f>K312*24*2</f>
        <v>47314.080000000002</v>
      </c>
      <c r="K312" s="77">
        <v>985.71</v>
      </c>
      <c r="L312" s="77"/>
      <c r="M312" s="310">
        <v>515.62114454794482</v>
      </c>
      <c r="N312" s="430">
        <v>0</v>
      </c>
      <c r="O312" s="431">
        <v>0</v>
      </c>
      <c r="P312" s="431"/>
      <c r="Q312" s="30">
        <f t="shared" si="41"/>
        <v>7815.6537869589056</v>
      </c>
      <c r="R312" s="308"/>
      <c r="S312" s="371"/>
    </row>
    <row r="313" spans="1:20" ht="26.25" customHeight="1" x14ac:dyDescent="0.25">
      <c r="A313" s="34" t="s">
        <v>213</v>
      </c>
      <c r="C313" s="309" t="s">
        <v>214</v>
      </c>
      <c r="D313" s="307"/>
      <c r="E313" s="302" t="s">
        <v>208</v>
      </c>
      <c r="F313" s="125">
        <v>132</v>
      </c>
      <c r="G313" s="29">
        <v>37.260273972602739</v>
      </c>
      <c r="H313" s="30">
        <v>7345.5649315068495</v>
      </c>
      <c r="I313" s="30">
        <f t="shared" si="40"/>
        <v>14691.129863013699</v>
      </c>
      <c r="J313" s="30">
        <f>K313*24*2</f>
        <v>47314.080000000002</v>
      </c>
      <c r="K313" s="77">
        <v>985.71</v>
      </c>
      <c r="L313" s="77"/>
      <c r="M313" s="310">
        <v>515.62114454794482</v>
      </c>
      <c r="N313" s="430">
        <v>0</v>
      </c>
      <c r="O313" s="431">
        <v>0</v>
      </c>
      <c r="P313" s="431"/>
      <c r="Q313" s="30">
        <f t="shared" si="41"/>
        <v>7815.6537869589056</v>
      </c>
      <c r="R313" s="308"/>
      <c r="S313" s="371"/>
    </row>
    <row r="314" spans="1:20" ht="26.25" customHeight="1" x14ac:dyDescent="0.25">
      <c r="A314" s="34" t="s">
        <v>215</v>
      </c>
      <c r="C314" s="432" t="s">
        <v>216</v>
      </c>
      <c r="D314" s="307"/>
      <c r="E314" s="302" t="s">
        <v>217</v>
      </c>
      <c r="F314" s="125">
        <v>132</v>
      </c>
      <c r="G314" s="29">
        <v>36.299999999999997</v>
      </c>
      <c r="H314" s="30">
        <v>7669.4630136986298</v>
      </c>
      <c r="I314" s="30">
        <f t="shared" si="40"/>
        <v>15338.92602739726</v>
      </c>
      <c r="J314" s="30">
        <f>K314*24*2</f>
        <v>50705.279999999999</v>
      </c>
      <c r="K314" s="77">
        <v>1056.3599999999999</v>
      </c>
      <c r="L314" s="77"/>
      <c r="M314" s="431">
        <v>550.86125589041001</v>
      </c>
      <c r="N314" s="430">
        <v>0</v>
      </c>
      <c r="O314" s="431">
        <v>0</v>
      </c>
      <c r="P314" s="431"/>
      <c r="Q314" s="30">
        <f t="shared" si="41"/>
        <v>8174.9617578082198</v>
      </c>
      <c r="R314" s="308"/>
      <c r="S314" s="371"/>
    </row>
    <row r="315" spans="1:20" ht="20.25" customHeight="1" thickBot="1" x14ac:dyDescent="0.3">
      <c r="C315" s="412"/>
      <c r="D315" s="433"/>
      <c r="E315" s="389"/>
      <c r="G315" s="384" t="s">
        <v>31</v>
      </c>
      <c r="H315" s="223">
        <f t="shared" ref="H315:Q315" si="42">SUM(H310:H314)</f>
        <v>37443.466082191786</v>
      </c>
      <c r="I315" s="223">
        <f t="shared" si="42"/>
        <v>74886.932164383572</v>
      </c>
      <c r="J315" s="223">
        <f t="shared" si="42"/>
        <v>288537.32400000002</v>
      </c>
      <c r="K315" s="223">
        <f t="shared" si="42"/>
        <v>5051.7685000000001</v>
      </c>
      <c r="L315" s="223">
        <f t="shared" si="42"/>
        <v>0</v>
      </c>
      <c r="M315" s="223">
        <f t="shared" si="42"/>
        <v>2655.9675097424629</v>
      </c>
      <c r="N315" s="223">
        <f t="shared" si="42"/>
        <v>0</v>
      </c>
      <c r="O315" s="223">
        <f t="shared" si="42"/>
        <v>0</v>
      </c>
      <c r="P315" s="223">
        <f t="shared" si="42"/>
        <v>0</v>
      </c>
      <c r="Q315" s="223">
        <f t="shared" si="42"/>
        <v>39839.267072449315</v>
      </c>
      <c r="R315" s="413"/>
      <c r="S315" s="371"/>
    </row>
    <row r="316" spans="1:20" ht="20.25" customHeight="1" x14ac:dyDescent="0.25">
      <c r="C316" s="412"/>
      <c r="D316" s="433"/>
      <c r="E316" s="389"/>
      <c r="F316" s="117"/>
      <c r="G316" s="379"/>
      <c r="H316" s="215"/>
      <c r="I316" s="215"/>
      <c r="J316" s="215"/>
      <c r="K316" s="416"/>
      <c r="L316" s="416"/>
      <c r="M316" s="215"/>
      <c r="N316" s="216"/>
      <c r="O316" s="215"/>
      <c r="P316" s="215"/>
      <c r="Q316" s="370"/>
      <c r="R316" s="413"/>
      <c r="S316" s="371"/>
    </row>
    <row r="317" spans="1:20" ht="20.25" customHeight="1" x14ac:dyDescent="0.25">
      <c r="C317" s="378" t="s">
        <v>218</v>
      </c>
      <c r="D317" s="378"/>
      <c r="E317" s="378"/>
      <c r="F317" s="378"/>
      <c r="G317" s="378"/>
      <c r="H317" s="378"/>
      <c r="I317" s="378"/>
      <c r="J317" s="378"/>
      <c r="K317" s="378"/>
      <c r="L317" s="378"/>
      <c r="M317" s="378"/>
      <c r="N317" s="378"/>
      <c r="O317" s="378"/>
      <c r="P317" s="378"/>
      <c r="Q317" s="378"/>
      <c r="R317" s="378"/>
      <c r="S317" s="371"/>
    </row>
    <row r="318" spans="1:20" ht="20.25" customHeight="1" x14ac:dyDescent="0.25">
      <c r="C318" s="12" t="str">
        <f>C308</f>
        <v>PERIODO DEL 1 DE ENERO AL 30 DE SEPTIEMBRE 2021</v>
      </c>
      <c r="D318" s="13"/>
      <c r="E318" s="6"/>
      <c r="F318" s="379"/>
      <c r="G318" s="380"/>
      <c r="H318" s="215"/>
      <c r="I318" s="215"/>
      <c r="J318" s="215"/>
      <c r="K318" s="216"/>
      <c r="L318" s="216"/>
      <c r="M318" s="215"/>
      <c r="N318" s="216"/>
      <c r="O318" s="215"/>
      <c r="P318" s="215"/>
      <c r="Q318" s="215"/>
      <c r="R318" s="380"/>
      <c r="S318" s="371"/>
    </row>
    <row r="319" spans="1:20" ht="22.5" x14ac:dyDescent="0.25">
      <c r="C319" s="15" t="s">
        <v>7</v>
      </c>
      <c r="D319" s="15" t="s">
        <v>8</v>
      </c>
      <c r="E319" s="16" t="s">
        <v>9</v>
      </c>
      <c r="F319" s="15" t="s">
        <v>10</v>
      </c>
      <c r="G319" s="17" t="s">
        <v>11</v>
      </c>
      <c r="H319" s="15" t="s">
        <v>12</v>
      </c>
      <c r="I319" s="15"/>
      <c r="J319" s="15"/>
      <c r="K319" s="18" t="s">
        <v>13</v>
      </c>
      <c r="L319" s="19" t="s">
        <v>14</v>
      </c>
      <c r="M319" s="15" t="s">
        <v>15</v>
      </c>
      <c r="N319" s="20" t="s">
        <v>16</v>
      </c>
      <c r="O319" s="21" t="s">
        <v>17</v>
      </c>
      <c r="P319" s="21" t="s">
        <v>18</v>
      </c>
      <c r="Q319" s="22" t="s">
        <v>19</v>
      </c>
      <c r="R319" s="15" t="s">
        <v>20</v>
      </c>
    </row>
    <row r="320" spans="1:20" ht="26.25" customHeight="1" x14ac:dyDescent="0.25">
      <c r="A320" s="34" t="s">
        <v>219</v>
      </c>
      <c r="C320" s="434" t="s">
        <v>220</v>
      </c>
      <c r="D320" s="435"/>
      <c r="E320" s="382" t="s">
        <v>221</v>
      </c>
      <c r="F320" s="125">
        <v>132</v>
      </c>
      <c r="G320" s="29">
        <v>37.260273972602739</v>
      </c>
      <c r="H320" s="30">
        <v>5617.3589041095884</v>
      </c>
      <c r="I320" s="30"/>
      <c r="J320" s="30"/>
      <c r="K320" s="77">
        <v>753.8</v>
      </c>
      <c r="L320" s="77"/>
      <c r="M320" s="81">
        <v>327.59232876712366</v>
      </c>
      <c r="N320" s="82">
        <v>44.22</v>
      </c>
      <c r="O320" s="81">
        <v>0</v>
      </c>
      <c r="P320" s="81"/>
      <c r="Q320" s="30">
        <f t="shared" ref="Q320:Q321" si="43">+H320+K320-M320-P320</f>
        <v>6043.5665753424646</v>
      </c>
      <c r="R320" s="381"/>
    </row>
    <row r="321" spans="1:21" ht="26.25" customHeight="1" x14ac:dyDescent="0.25">
      <c r="A321" s="34" t="s">
        <v>222</v>
      </c>
      <c r="C321" s="37" t="s">
        <v>223</v>
      </c>
      <c r="D321" s="99"/>
      <c r="E321" s="382" t="s">
        <v>224</v>
      </c>
      <c r="F321" s="125">
        <v>132</v>
      </c>
      <c r="G321" s="29">
        <v>37.260273972602739</v>
      </c>
      <c r="H321" s="30">
        <v>2558.5139726027396</v>
      </c>
      <c r="I321" s="30">
        <f>H321*2</f>
        <v>5117.0279452054792</v>
      </c>
      <c r="J321" s="30">
        <f>K321*24*2</f>
        <v>16479.84</v>
      </c>
      <c r="K321" s="77">
        <v>343.33</v>
      </c>
      <c r="L321" s="77"/>
      <c r="M321" s="310">
        <v>0</v>
      </c>
      <c r="N321" s="311">
        <v>148.97999999999999</v>
      </c>
      <c r="O321" s="310">
        <v>0</v>
      </c>
      <c r="P321" s="310"/>
      <c r="Q321" s="30">
        <f t="shared" si="43"/>
        <v>2901.8439726027395</v>
      </c>
      <c r="R321" s="387"/>
    </row>
    <row r="322" spans="1:21" x14ac:dyDescent="0.25">
      <c r="C322" s="34"/>
      <c r="D322" s="34"/>
      <c r="E322" s="436"/>
      <c r="F322" s="34"/>
      <c r="G322" s="34"/>
      <c r="H322" s="34"/>
      <c r="I322" s="34"/>
      <c r="J322" s="34"/>
      <c r="K322" s="437"/>
      <c r="L322" s="437"/>
      <c r="M322" s="34"/>
      <c r="N322" s="437"/>
      <c r="O322" s="34"/>
      <c r="P322" s="34"/>
      <c r="Q322" s="34"/>
      <c r="R322" s="34"/>
      <c r="S322" s="371"/>
    </row>
    <row r="323" spans="1:21" ht="15.75" thickBot="1" x14ac:dyDescent="0.3">
      <c r="C323" s="388"/>
      <c r="D323" s="380"/>
      <c r="E323" s="389"/>
      <c r="F323" s="390"/>
      <c r="G323" s="384" t="s">
        <v>31</v>
      </c>
      <c r="H323" s="223">
        <f>SUM(H320:H322)</f>
        <v>8175.8728767123284</v>
      </c>
      <c r="I323" s="223">
        <f t="shared" ref="I323:Q323" si="44">SUM(I320:I322)</f>
        <v>5117.0279452054792</v>
      </c>
      <c r="J323" s="223">
        <f t="shared" si="44"/>
        <v>16479.84</v>
      </c>
      <c r="K323" s="438">
        <f>SUM(K320:K322)</f>
        <v>1097.1299999999999</v>
      </c>
      <c r="L323" s="438">
        <f>SUM(L320:L322)</f>
        <v>0</v>
      </c>
      <c r="M323" s="223">
        <f t="shared" si="44"/>
        <v>327.59232876712366</v>
      </c>
      <c r="N323" s="438">
        <f>SUM(N320:N322)</f>
        <v>193.2</v>
      </c>
      <c r="O323" s="438">
        <f t="shared" ref="O323" si="45">SUM(O320:O322)</f>
        <v>0</v>
      </c>
      <c r="P323" s="438">
        <f>SUM(P320:P322)</f>
        <v>0</v>
      </c>
      <c r="Q323" s="223">
        <f t="shared" si="44"/>
        <v>8945.4105479452046</v>
      </c>
      <c r="R323" s="380"/>
      <c r="S323" s="371"/>
    </row>
    <row r="324" spans="1:21" x14ac:dyDescent="0.25">
      <c r="C324" s="91"/>
      <c r="F324" s="42"/>
      <c r="S324" s="371"/>
    </row>
    <row r="325" spans="1:21" s="57" customFormat="1" x14ac:dyDescent="0.25">
      <c r="B325"/>
      <c r="C325" s="91"/>
      <c r="D325"/>
      <c r="E325" s="439"/>
      <c r="F325" s="440"/>
      <c r="G325"/>
      <c r="H325" s="33"/>
      <c r="I325" s="33"/>
      <c r="J325" s="33"/>
      <c r="K325" s="441"/>
      <c r="L325" s="441"/>
      <c r="M325" s="33"/>
      <c r="N325" s="441"/>
      <c r="O325" s="33"/>
      <c r="P325" s="33"/>
      <c r="Q325" s="33"/>
      <c r="R325"/>
      <c r="S325" s="2"/>
      <c r="T325"/>
      <c r="U325"/>
    </row>
    <row r="326" spans="1:21" s="57" customFormat="1" x14ac:dyDescent="0.25">
      <c r="B326"/>
      <c r="C326" s="91"/>
      <c r="D326" s="442"/>
      <c r="E326" s="92"/>
      <c r="F326" s="42"/>
      <c r="G326" s="33"/>
      <c r="H326"/>
      <c r="I326"/>
      <c r="J326"/>
      <c r="K326" s="53"/>
      <c r="L326" s="53"/>
      <c r="M326"/>
      <c r="N326" s="53"/>
      <c r="O326"/>
      <c r="P326"/>
      <c r="Q326"/>
      <c r="R326"/>
      <c r="S326" s="2"/>
      <c r="T326"/>
      <c r="U326"/>
    </row>
    <row r="327" spans="1:21" s="57" customFormat="1" x14ac:dyDescent="0.25">
      <c r="B327"/>
      <c r="C327" s="91"/>
      <c r="D327"/>
      <c r="E327" s="92"/>
      <c r="F327" s="42"/>
      <c r="G327"/>
      <c r="H327"/>
      <c r="I327"/>
      <c r="J327"/>
      <c r="K327" s="53"/>
      <c r="L327" s="53"/>
      <c r="M327"/>
      <c r="N327" s="53"/>
      <c r="O327"/>
      <c r="P327"/>
      <c r="Q327"/>
      <c r="R327"/>
      <c r="S327" s="2"/>
      <c r="T327"/>
      <c r="U327"/>
    </row>
    <row r="328" spans="1:21" s="57" customFormat="1" ht="15.75" thickBot="1" x14ac:dyDescent="0.3">
      <c r="B328"/>
      <c r="C328" s="48"/>
      <c r="D328" s="49"/>
      <c r="E328" s="50"/>
      <c r="F328" s="51"/>
      <c r="G328"/>
      <c r="H328"/>
      <c r="I328" s="49"/>
      <c r="J328" s="49"/>
      <c r="K328" s="52"/>
      <c r="L328" s="52"/>
      <c r="M328" s="49"/>
      <c r="N328" s="53"/>
      <c r="O328"/>
      <c r="P328"/>
      <c r="Q328"/>
      <c r="R328"/>
      <c r="S328" s="2"/>
      <c r="T328"/>
      <c r="U328"/>
    </row>
    <row r="329" spans="1:21" s="2" customFormat="1" x14ac:dyDescent="0.25">
      <c r="A329"/>
      <c r="B329"/>
      <c r="C329" s="54" t="s">
        <v>32</v>
      </c>
      <c r="D329" s="54"/>
      <c r="E329" s="54"/>
      <c r="F329" s="54"/>
      <c r="G329" s="54"/>
      <c r="I329" s="55"/>
      <c r="J329" s="55"/>
      <c r="K329" s="56" t="s">
        <v>33</v>
      </c>
      <c r="L329" s="56"/>
      <c r="M329" s="56"/>
      <c r="N329"/>
      <c r="O329"/>
      <c r="P329"/>
      <c r="Q329" s="56" t="s">
        <v>34</v>
      </c>
      <c r="R329" s="56"/>
      <c r="T329"/>
      <c r="U329"/>
    </row>
    <row r="330" spans="1:21" s="57" customFormat="1" x14ac:dyDescent="0.25">
      <c r="B330"/>
      <c r="C330" s="54" t="s">
        <v>35</v>
      </c>
      <c r="D330" s="54"/>
      <c r="E330" s="54"/>
      <c r="F330" s="54"/>
      <c r="G330" s="54"/>
      <c r="I330"/>
      <c r="J330"/>
      <c r="K330" t="s">
        <v>36</v>
      </c>
      <c r="L330"/>
      <c r="M330"/>
      <c r="N330"/>
      <c r="O330"/>
      <c r="P330"/>
      <c r="Q330" s="54" t="s">
        <v>37</v>
      </c>
      <c r="R330" s="54"/>
      <c r="S330" s="2"/>
      <c r="T330"/>
      <c r="U330"/>
    </row>
    <row r="331" spans="1:21" s="57" customFormat="1" x14ac:dyDescent="0.25">
      <c r="B331"/>
      <c r="C331" s="91"/>
      <c r="D331" s="42"/>
      <c r="E331" s="59"/>
      <c r="F331" s="42"/>
      <c r="G331"/>
      <c r="H331" s="42"/>
      <c r="I331" s="42"/>
      <c r="J331" s="42"/>
      <c r="K331" s="60"/>
      <c r="L331" s="60"/>
      <c r="M331" s="42"/>
      <c r="N331" s="60"/>
      <c r="O331"/>
      <c r="P331"/>
      <c r="Q331" s="42"/>
      <c r="R331" s="42"/>
      <c r="S331" s="2"/>
      <c r="T331"/>
      <c r="U331"/>
    </row>
    <row r="332" spans="1:21" s="57" customFormat="1" x14ac:dyDescent="0.25">
      <c r="B332"/>
      <c r="C332" s="91"/>
      <c r="D332" s="42"/>
      <c r="E332" s="59"/>
      <c r="F332" s="42"/>
      <c r="G332"/>
      <c r="H332" s="42"/>
      <c r="I332" s="42"/>
      <c r="J332" s="42"/>
      <c r="K332" s="60"/>
      <c r="L332" s="60"/>
      <c r="M332" s="42"/>
      <c r="N332" s="60"/>
      <c r="O332"/>
      <c r="P332"/>
      <c r="Q332" s="42"/>
      <c r="R332" s="42"/>
      <c r="S332" s="2"/>
      <c r="T332"/>
      <c r="U332"/>
    </row>
    <row r="333" spans="1:21" s="57" customFormat="1" x14ac:dyDescent="0.25">
      <c r="B333"/>
      <c r="C333" s="91"/>
      <c r="D333" s="42"/>
      <c r="E333" s="59"/>
      <c r="F333" s="42"/>
      <c r="G333"/>
      <c r="H333" s="42"/>
      <c r="I333" s="42"/>
      <c r="J333" s="42"/>
      <c r="K333" s="60"/>
      <c r="L333" s="60"/>
      <c r="M333" s="42"/>
      <c r="N333" s="60"/>
      <c r="O333"/>
      <c r="P333"/>
      <c r="Q333" s="42"/>
      <c r="R333" s="42"/>
      <c r="S333" s="2"/>
      <c r="T333"/>
      <c r="U333"/>
    </row>
    <row r="334" spans="1:21" s="57" customFormat="1" x14ac:dyDescent="0.25">
      <c r="B334"/>
      <c r="C334" s="91"/>
      <c r="D334" s="42"/>
      <c r="E334" s="59"/>
      <c r="F334" s="42"/>
      <c r="G334"/>
      <c r="H334" s="42"/>
      <c r="I334" s="42"/>
      <c r="J334" s="42"/>
      <c r="K334" s="60"/>
      <c r="L334" s="60"/>
      <c r="M334" s="42"/>
      <c r="N334" s="60"/>
      <c r="O334"/>
      <c r="P334"/>
      <c r="Q334" s="42"/>
      <c r="R334" s="42"/>
      <c r="S334" s="2"/>
      <c r="T334"/>
      <c r="U334"/>
    </row>
    <row r="335" spans="1:21" s="57" customFormat="1" x14ac:dyDescent="0.25">
      <c r="B335"/>
      <c r="C335" s="91"/>
      <c r="D335" s="42"/>
      <c r="E335" s="59"/>
      <c r="F335" s="42"/>
      <c r="G335"/>
      <c r="H335" s="42"/>
      <c r="I335" s="42"/>
      <c r="J335" s="42"/>
      <c r="K335" s="60"/>
      <c r="L335" s="60"/>
      <c r="M335" s="42"/>
      <c r="N335" s="60"/>
      <c r="O335"/>
      <c r="P335"/>
      <c r="Q335" s="42"/>
      <c r="R335" s="42"/>
      <c r="S335" s="2"/>
      <c r="T335"/>
      <c r="U335"/>
    </row>
    <row r="336" spans="1:21" s="57" customFormat="1" x14ac:dyDescent="0.25">
      <c r="B336"/>
      <c r="C336" s="91"/>
      <c r="D336" s="42"/>
      <c r="E336" s="59"/>
      <c r="F336" s="42"/>
      <c r="G336"/>
      <c r="H336" s="42"/>
      <c r="I336" s="42"/>
      <c r="J336" s="42"/>
      <c r="K336" s="60"/>
      <c r="L336" s="60"/>
      <c r="M336" s="42"/>
      <c r="N336" s="60"/>
      <c r="O336"/>
      <c r="P336"/>
      <c r="Q336" s="42"/>
      <c r="R336" s="42"/>
      <c r="S336" s="2"/>
      <c r="T336"/>
      <c r="U336"/>
    </row>
    <row r="337" spans="1:21" ht="29.25" x14ac:dyDescent="0.5">
      <c r="C337" s="1" t="s">
        <v>0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21" ht="23.25" x14ac:dyDescent="0.35">
      <c r="C338" s="3" t="s">
        <v>1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21" ht="23.25" x14ac:dyDescent="0.35">
      <c r="C339" s="427"/>
      <c r="D339" s="427"/>
      <c r="E339" s="428"/>
      <c r="F339" s="427"/>
      <c r="G339" s="427"/>
      <c r="H339" s="427"/>
      <c r="I339" s="427"/>
      <c r="J339" s="427"/>
      <c r="K339" s="427"/>
      <c r="L339" s="427"/>
      <c r="M339" s="427"/>
      <c r="N339" s="427"/>
      <c r="O339" s="427"/>
      <c r="P339" s="427"/>
      <c r="Q339" s="427"/>
      <c r="R339" s="427"/>
    </row>
    <row r="340" spans="1:21" ht="20.25" customHeight="1" x14ac:dyDescent="0.25">
      <c r="C340" s="412"/>
      <c r="D340" s="433"/>
      <c r="E340" s="389"/>
      <c r="F340" s="117"/>
      <c r="G340" s="379"/>
      <c r="H340" s="215"/>
      <c r="I340" s="215"/>
      <c r="J340" s="215"/>
      <c r="K340" s="416"/>
      <c r="L340" s="416"/>
      <c r="M340" s="215"/>
      <c r="N340" s="216"/>
      <c r="O340" s="215"/>
      <c r="P340" s="215"/>
      <c r="Q340" s="370"/>
      <c r="R340" s="413"/>
      <c r="S340" s="371"/>
    </row>
    <row r="341" spans="1:21" ht="15.75" x14ac:dyDescent="0.25">
      <c r="C341" s="378" t="s">
        <v>225</v>
      </c>
      <c r="D341" s="378"/>
      <c r="E341" s="378"/>
      <c r="F341" s="378"/>
      <c r="G341" s="378"/>
      <c r="H341" s="378"/>
      <c r="I341" s="378"/>
      <c r="J341" s="378"/>
      <c r="K341" s="378"/>
      <c r="L341" s="378"/>
      <c r="M341" s="378"/>
      <c r="N341" s="378"/>
      <c r="O341" s="378"/>
      <c r="P341" s="378"/>
      <c r="Q341" s="378"/>
      <c r="R341" s="378"/>
    </row>
    <row r="342" spans="1:21" x14ac:dyDescent="0.25">
      <c r="C342" s="12" t="str">
        <f>C318</f>
        <v>PERIODO DEL 1 DE ENERO AL 30 DE SEPTIEMBRE 2021</v>
      </c>
      <c r="D342" s="13"/>
      <c r="E342" s="6"/>
      <c r="F342" s="379"/>
      <c r="G342" s="380"/>
      <c r="H342" s="215"/>
      <c r="I342" s="215"/>
      <c r="J342" s="215"/>
      <c r="K342" s="216"/>
      <c r="L342" s="216"/>
      <c r="M342" s="215"/>
      <c r="N342" s="216"/>
      <c r="O342" s="215"/>
      <c r="P342" s="215"/>
      <c r="Q342" s="215"/>
      <c r="R342" s="380"/>
    </row>
    <row r="343" spans="1:21" ht="22.5" x14ac:dyDescent="0.25">
      <c r="C343" s="15" t="s">
        <v>7</v>
      </c>
      <c r="D343" s="15" t="s">
        <v>8</v>
      </c>
      <c r="E343" s="16" t="s">
        <v>9</v>
      </c>
      <c r="F343" s="15" t="s">
        <v>10</v>
      </c>
      <c r="G343" s="17" t="s">
        <v>11</v>
      </c>
      <c r="H343" s="15" t="s">
        <v>12</v>
      </c>
      <c r="I343" s="15"/>
      <c r="J343" s="15"/>
      <c r="K343" s="18" t="s">
        <v>13</v>
      </c>
      <c r="L343" s="19" t="s">
        <v>14</v>
      </c>
      <c r="M343" s="15" t="s">
        <v>15</v>
      </c>
      <c r="N343" s="20" t="s">
        <v>16</v>
      </c>
      <c r="O343" s="21" t="s">
        <v>17</v>
      </c>
      <c r="P343" s="21" t="s">
        <v>18</v>
      </c>
      <c r="Q343" s="22" t="s">
        <v>19</v>
      </c>
      <c r="R343" s="15" t="s">
        <v>20</v>
      </c>
    </row>
    <row r="344" spans="1:21" ht="18" x14ac:dyDescent="0.25">
      <c r="C344" s="173" t="s">
        <v>226</v>
      </c>
      <c r="D344" s="435"/>
      <c r="E344" s="382" t="s">
        <v>227</v>
      </c>
      <c r="F344" s="125">
        <v>132</v>
      </c>
      <c r="G344" s="29">
        <v>37.260273972602739</v>
      </c>
      <c r="H344" s="30">
        <v>11054.117260273973</v>
      </c>
      <c r="I344" s="30">
        <f>H344*2</f>
        <v>22108.234520547947</v>
      </c>
      <c r="J344" s="30">
        <f>K344*24</f>
        <v>35600.76</v>
      </c>
      <c r="K344" s="77">
        <v>1483.365</v>
      </c>
      <c r="L344" s="77"/>
      <c r="M344" s="81">
        <v>1546.116501041098</v>
      </c>
      <c r="N344" s="82">
        <v>0</v>
      </c>
      <c r="O344" s="81">
        <v>0</v>
      </c>
      <c r="P344" s="81"/>
      <c r="Q344" s="30">
        <f t="shared" ref="Q344:Q346" si="46">+H344+K344-M344-P344</f>
        <v>10991.365759232875</v>
      </c>
      <c r="R344" s="381"/>
    </row>
    <row r="345" spans="1:21" ht="26.25" customHeight="1" x14ac:dyDescent="0.25">
      <c r="A345" s="34" t="s">
        <v>228</v>
      </c>
      <c r="C345" s="173" t="s">
        <v>229</v>
      </c>
      <c r="D345" s="435"/>
      <c r="E345" s="382" t="s">
        <v>230</v>
      </c>
      <c r="F345" s="125">
        <v>132</v>
      </c>
      <c r="G345" s="29">
        <v>37.260273972602739</v>
      </c>
      <c r="H345" s="30">
        <v>10236.403287671232</v>
      </c>
      <c r="I345" s="30">
        <f>H345*2</f>
        <v>20472.806575342463</v>
      </c>
      <c r="J345" s="30">
        <f>K345*24</f>
        <v>32967.239999999991</v>
      </c>
      <c r="K345" s="77">
        <v>1373.6349999999998</v>
      </c>
      <c r="L345" s="77"/>
      <c r="M345" s="81">
        <v>1295.2520575717383</v>
      </c>
      <c r="N345" s="82">
        <v>0</v>
      </c>
      <c r="O345" s="81">
        <v>0</v>
      </c>
      <c r="P345" s="81"/>
      <c r="Q345" s="30">
        <f t="shared" si="46"/>
        <v>10314.786230099493</v>
      </c>
      <c r="R345" s="381"/>
    </row>
    <row r="346" spans="1:21" ht="26.25" customHeight="1" x14ac:dyDescent="0.25">
      <c r="A346" s="34" t="s">
        <v>206</v>
      </c>
      <c r="C346" s="309" t="s">
        <v>231</v>
      </c>
      <c r="D346" s="307"/>
      <c r="E346" s="382" t="s">
        <v>230</v>
      </c>
      <c r="F346" s="125">
        <v>132</v>
      </c>
      <c r="G346" s="29">
        <v>37.260273972602739</v>
      </c>
      <c r="H346" s="30">
        <v>7806.1019178082197</v>
      </c>
      <c r="I346" s="30">
        <f>H346*2</f>
        <v>15612.203835616439</v>
      </c>
      <c r="J346" s="30">
        <f>K346*24</f>
        <v>25140.239999999998</v>
      </c>
      <c r="K346" s="77">
        <v>1047.51</v>
      </c>
      <c r="L346" s="77"/>
      <c r="M346" s="81">
        <v>565.72756865753445</v>
      </c>
      <c r="N346" s="82">
        <v>0</v>
      </c>
      <c r="O346" s="81">
        <v>0</v>
      </c>
      <c r="P346" s="81"/>
      <c r="Q346" s="30">
        <f t="shared" si="46"/>
        <v>8287.884349150685</v>
      </c>
      <c r="R346" s="308"/>
      <c r="T346" s="38" t="s">
        <v>209</v>
      </c>
    </row>
    <row r="347" spans="1:21" ht="20.25" customHeight="1" thickBot="1" x14ac:dyDescent="0.3">
      <c r="C347" s="412"/>
      <c r="D347" s="433"/>
      <c r="E347" s="389"/>
      <c r="G347" s="384" t="s">
        <v>31</v>
      </c>
      <c r="H347" s="223">
        <f>SUM(H344:H346)</f>
        <v>29096.622465753426</v>
      </c>
      <c r="I347" s="223">
        <f t="shared" ref="I347:Q347" si="47">SUM(I344:I346)</f>
        <v>58193.244931506852</v>
      </c>
      <c r="J347" s="223">
        <f t="shared" si="47"/>
        <v>93708.239999999991</v>
      </c>
      <c r="K347" s="223">
        <f t="shared" si="47"/>
        <v>3904.51</v>
      </c>
      <c r="L347" s="223">
        <f>SUM(L344:L346)</f>
        <v>0</v>
      </c>
      <c r="M347" s="223">
        <f t="shared" si="47"/>
        <v>3407.0961272703707</v>
      </c>
      <c r="N347" s="223">
        <f t="shared" si="47"/>
        <v>0</v>
      </c>
      <c r="O347" s="223">
        <f t="shared" si="47"/>
        <v>0</v>
      </c>
      <c r="P347" s="223">
        <f>SUM(P344:P346)</f>
        <v>0</v>
      </c>
      <c r="Q347" s="223">
        <f t="shared" si="47"/>
        <v>29594.036338483053</v>
      </c>
      <c r="R347" s="413"/>
      <c r="S347" s="371"/>
    </row>
    <row r="348" spans="1:21" ht="20.25" customHeight="1" x14ac:dyDescent="0.25">
      <c r="C348" s="412"/>
      <c r="D348" s="433"/>
      <c r="E348" s="389"/>
      <c r="F348" s="117"/>
      <c r="G348" s="379"/>
      <c r="H348" s="215"/>
      <c r="I348" s="215"/>
      <c r="J348" s="215"/>
      <c r="K348" s="416"/>
      <c r="L348" s="416"/>
      <c r="M348" s="215"/>
      <c r="N348" s="216"/>
      <c r="O348" s="215"/>
      <c r="P348" s="215"/>
      <c r="Q348" s="370"/>
      <c r="R348" s="413"/>
      <c r="S348" s="371"/>
    </row>
    <row r="349" spans="1:21" ht="15.75" thickBot="1" x14ac:dyDescent="0.3">
      <c r="C349" s="91"/>
      <c r="F349" s="42"/>
      <c r="S349" s="371"/>
    </row>
    <row r="350" spans="1:21" ht="15.75" thickBot="1" x14ac:dyDescent="0.3">
      <c r="C350" s="91"/>
      <c r="E350" s="443" t="s">
        <v>232</v>
      </c>
      <c r="F350" s="444"/>
      <c r="G350" s="445">
        <v>71</v>
      </c>
      <c r="H350" s="55"/>
      <c r="I350" s="55"/>
      <c r="J350" s="55"/>
      <c r="K350" s="446"/>
      <c r="L350" s="446"/>
      <c r="M350" s="55"/>
      <c r="N350" s="446"/>
      <c r="O350" s="55"/>
      <c r="P350" s="55"/>
      <c r="Q350" s="447"/>
      <c r="R350" s="2"/>
      <c r="S350"/>
    </row>
    <row r="351" spans="1:21" s="57" customFormat="1" ht="15.75" thickBot="1" x14ac:dyDescent="0.3">
      <c r="B351"/>
      <c r="C351" s="91"/>
      <c r="D351"/>
      <c r="E351" s="448" t="s">
        <v>233</v>
      </c>
      <c r="F351" s="449"/>
      <c r="G351" s="449"/>
      <c r="H351" s="450">
        <f t="shared" ref="H351:Q351" si="48">+H323+H315+H292+H281+H266+H258+H245+H238+H230+H197+H169+H143+H136+H130+H101+H80+H71+H55+H49+H41+H34+H16+H347+H108</f>
        <v>529780.75984931504</v>
      </c>
      <c r="I351" s="450">
        <f t="shared" si="48"/>
        <v>533870.14298630133</v>
      </c>
      <c r="J351" s="450">
        <f t="shared" si="48"/>
        <v>1281720.9239999999</v>
      </c>
      <c r="K351" s="450">
        <f t="shared" si="48"/>
        <v>71900.305999999997</v>
      </c>
      <c r="L351" s="450">
        <f t="shared" si="48"/>
        <v>1979</v>
      </c>
      <c r="M351" s="450">
        <f t="shared" si="48"/>
        <v>54324.739513403591</v>
      </c>
      <c r="N351" s="450">
        <f t="shared" si="48"/>
        <v>1923.8520000000005</v>
      </c>
      <c r="O351" s="450">
        <f t="shared" si="48"/>
        <v>0</v>
      </c>
      <c r="P351" s="450">
        <f t="shared" si="48"/>
        <v>0</v>
      </c>
      <c r="Q351" s="450">
        <f t="shared" si="48"/>
        <v>547356.32633591164</v>
      </c>
      <c r="R351" s="2"/>
      <c r="S351"/>
      <c r="T351"/>
    </row>
    <row r="352" spans="1:21" s="57" customFormat="1" x14ac:dyDescent="0.25">
      <c r="B352"/>
      <c r="C352" s="91"/>
      <c r="D352"/>
      <c r="E352" s="92"/>
      <c r="F352" s="42"/>
      <c r="G352"/>
      <c r="H352"/>
      <c r="I352"/>
      <c r="J352"/>
      <c r="K352" s="53"/>
      <c r="L352" s="53"/>
      <c r="M352"/>
      <c r="N352" s="53"/>
      <c r="O352"/>
      <c r="P352"/>
      <c r="Q352"/>
      <c r="R352"/>
      <c r="S352" s="2"/>
      <c r="T352"/>
      <c r="U352"/>
    </row>
    <row r="353" spans="1:21" s="57" customFormat="1" x14ac:dyDescent="0.25">
      <c r="B353"/>
      <c r="C353" s="91"/>
      <c r="D353"/>
      <c r="E353" s="92"/>
      <c r="F353" s="42"/>
      <c r="G353"/>
      <c r="H353"/>
      <c r="I353"/>
      <c r="J353"/>
      <c r="K353" s="53"/>
      <c r="L353" s="53"/>
      <c r="M353"/>
      <c r="N353" s="53"/>
      <c r="O353"/>
      <c r="P353"/>
      <c r="Q353"/>
      <c r="R353"/>
      <c r="S353" s="2"/>
      <c r="T353"/>
      <c r="U353"/>
    </row>
    <row r="354" spans="1:21" s="57" customFormat="1" x14ac:dyDescent="0.25">
      <c r="B354"/>
      <c r="C354" s="91"/>
      <c r="D354"/>
      <c r="E354" s="92"/>
      <c r="F354" s="42"/>
      <c r="G354"/>
      <c r="H354"/>
      <c r="I354"/>
      <c r="J354"/>
      <c r="K354" s="53"/>
      <c r="L354" s="53"/>
      <c r="M354"/>
      <c r="N354" s="53"/>
      <c r="O354"/>
      <c r="P354"/>
      <c r="Q354"/>
      <c r="R354"/>
      <c r="S354" s="2"/>
      <c r="T354"/>
      <c r="U354"/>
    </row>
    <row r="355" spans="1:21" s="57" customFormat="1" ht="15.75" thickBot="1" x14ac:dyDescent="0.3">
      <c r="B355"/>
      <c r="C355" s="48"/>
      <c r="D355" s="161"/>
      <c r="E355" s="162"/>
      <c r="F355" s="451"/>
      <c r="G355"/>
      <c r="H355"/>
      <c r="I355" s="49"/>
      <c r="J355" s="49"/>
      <c r="K355" s="52"/>
      <c r="L355" s="52"/>
      <c r="M355" s="49"/>
      <c r="N355" s="53"/>
      <c r="O355"/>
      <c r="P355"/>
      <c r="Q355"/>
      <c r="R355"/>
      <c r="S355" s="2"/>
      <c r="T355"/>
      <c r="U355"/>
    </row>
    <row r="356" spans="1:21" s="2" customFormat="1" x14ac:dyDescent="0.25">
      <c r="A356"/>
      <c r="B356"/>
      <c r="C356" s="54" t="s">
        <v>32</v>
      </c>
      <c r="D356" s="54"/>
      <c r="E356" s="54"/>
      <c r="F356" s="54"/>
      <c r="G356" s="54"/>
      <c r="I356" s="55"/>
      <c r="J356" s="55"/>
      <c r="K356" s="56" t="s">
        <v>33</v>
      </c>
      <c r="L356" s="56"/>
      <c r="M356" s="56"/>
      <c r="N356"/>
      <c r="O356"/>
      <c r="P356"/>
      <c r="Q356" s="56" t="s">
        <v>34</v>
      </c>
      <c r="R356" s="56"/>
      <c r="T356"/>
      <c r="U356"/>
    </row>
    <row r="357" spans="1:21" s="57" customFormat="1" x14ac:dyDescent="0.25">
      <c r="B357"/>
      <c r="C357" s="54" t="s">
        <v>35</v>
      </c>
      <c r="D357" s="54"/>
      <c r="E357" s="54"/>
      <c r="F357" s="54"/>
      <c r="G357" s="54"/>
      <c r="I357"/>
      <c r="J357"/>
      <c r="K357" t="s">
        <v>36</v>
      </c>
      <c r="L357"/>
      <c r="M357"/>
      <c r="N357"/>
      <c r="O357"/>
      <c r="P357"/>
      <c r="Q357" s="54" t="s">
        <v>37</v>
      </c>
      <c r="R357" s="54"/>
      <c r="S357" s="2"/>
      <c r="T357"/>
      <c r="U357"/>
    </row>
    <row r="358" spans="1:21" s="57" customFormat="1" x14ac:dyDescent="0.25">
      <c r="B358"/>
      <c r="C358" s="91"/>
      <c r="D358"/>
      <c r="E358" s="92"/>
      <c r="F358" s="42"/>
      <c r="G358"/>
      <c r="H358"/>
      <c r="I358"/>
      <c r="J358"/>
      <c r="K358" s="53"/>
      <c r="L358" s="53"/>
      <c r="M358"/>
      <c r="N358" s="53"/>
      <c r="O358"/>
      <c r="P358"/>
      <c r="Q358" s="421"/>
      <c r="R358"/>
      <c r="S358" s="2"/>
      <c r="T358"/>
      <c r="U358"/>
    </row>
    <row r="359" spans="1:21" s="57" customFormat="1" x14ac:dyDescent="0.25">
      <c r="B359"/>
      <c r="C359" s="91"/>
      <c r="D359"/>
      <c r="E359" s="92"/>
      <c r="F359" s="42"/>
      <c r="G359"/>
      <c r="H359"/>
      <c r="I359"/>
      <c r="J359"/>
      <c r="K359" s="53"/>
      <c r="L359" s="53"/>
      <c r="M359"/>
      <c r="N359" s="53"/>
      <c r="O359"/>
      <c r="P359"/>
      <c r="Q359" s="421"/>
      <c r="R359"/>
      <c r="S359" s="2"/>
      <c r="T359"/>
      <c r="U359"/>
    </row>
    <row r="360" spans="1:21" s="57" customFormat="1" x14ac:dyDescent="0.25">
      <c r="B360"/>
      <c r="C360" s="91"/>
      <c r="D360"/>
      <c r="E360" s="92"/>
      <c r="F360" s="42"/>
      <c r="G360"/>
      <c r="H360"/>
      <c r="I360"/>
      <c r="J360"/>
      <c r="K360" s="53"/>
      <c r="L360" s="53"/>
      <c r="M360"/>
      <c r="N360" s="53"/>
      <c r="O360"/>
      <c r="P360"/>
      <c r="Q360" s="421"/>
      <c r="R360"/>
      <c r="S360" s="2"/>
      <c r="T360"/>
      <c r="U360"/>
    </row>
    <row r="361" spans="1:21" s="57" customFormat="1" x14ac:dyDescent="0.25">
      <c r="B361"/>
      <c r="C361" s="91"/>
      <c r="D361"/>
      <c r="E361" s="92"/>
      <c r="F361" s="42"/>
      <c r="G361"/>
      <c r="H361"/>
      <c r="I361"/>
      <c r="J361"/>
      <c r="K361" s="53"/>
      <c r="L361" s="53"/>
      <c r="M361"/>
      <c r="N361" s="53"/>
      <c r="O361"/>
      <c r="P361"/>
      <c r="Q361" s="452"/>
      <c r="R361"/>
      <c r="S361" s="2"/>
      <c r="T361"/>
      <c r="U361"/>
    </row>
    <row r="362" spans="1:21" s="57" customFormat="1" x14ac:dyDescent="0.25">
      <c r="B362"/>
      <c r="C362" s="91"/>
      <c r="D362"/>
      <c r="E362" s="92"/>
      <c r="F362" s="42"/>
      <c r="G362"/>
      <c r="H362"/>
      <c r="I362"/>
      <c r="J362"/>
      <c r="K362" s="53"/>
      <c r="L362" s="53"/>
      <c r="M362"/>
      <c r="N362" s="53"/>
      <c r="O362"/>
      <c r="P362"/>
      <c r="Q362" s="421"/>
      <c r="R362"/>
      <c r="S362" s="2"/>
      <c r="T362"/>
      <c r="U362"/>
    </row>
    <row r="363" spans="1:21" s="57" customFormat="1" x14ac:dyDescent="0.25">
      <c r="B363"/>
      <c r="C363" s="91"/>
      <c r="D363"/>
      <c r="E363" s="92"/>
      <c r="F363" s="42"/>
      <c r="G363"/>
      <c r="H363"/>
      <c r="I363"/>
      <c r="J363"/>
      <c r="K363" s="53"/>
      <c r="L363" s="53"/>
      <c r="M363"/>
      <c r="N363" s="53"/>
      <c r="O363"/>
      <c r="P363"/>
      <c r="Q363" s="453"/>
      <c r="R363"/>
      <c r="S363" s="2"/>
      <c r="T363"/>
      <c r="U363"/>
    </row>
    <row r="364" spans="1:21" s="57" customFormat="1" x14ac:dyDescent="0.25">
      <c r="B364"/>
      <c r="C364" s="91"/>
      <c r="D364"/>
      <c r="E364" s="92"/>
      <c r="F364" s="42"/>
      <c r="G364"/>
      <c r="H364"/>
      <c r="I364"/>
      <c r="J364"/>
      <c r="K364" s="53"/>
      <c r="L364" s="53"/>
      <c r="M364"/>
      <c r="N364" s="53"/>
      <c r="O364"/>
      <c r="P364"/>
      <c r="Q364" s="366"/>
      <c r="R364"/>
      <c r="S364" s="2"/>
      <c r="T364"/>
      <c r="U364"/>
    </row>
    <row r="365" spans="1:21" s="2" customFormat="1" x14ac:dyDescent="0.25">
      <c r="B365"/>
      <c r="C365" s="91"/>
      <c r="D365"/>
      <c r="E365" s="92"/>
      <c r="F365" s="42"/>
      <c r="G365"/>
      <c r="H365"/>
      <c r="I365"/>
      <c r="J365"/>
      <c r="K365" s="53"/>
      <c r="L365" s="53"/>
      <c r="M365"/>
      <c r="N365" s="53"/>
      <c r="O365"/>
      <c r="P365"/>
      <c r="Q365" s="215"/>
      <c r="R365"/>
      <c r="T365"/>
      <c r="U365"/>
    </row>
    <row r="366" spans="1:21" s="2" customFormat="1" x14ac:dyDescent="0.25">
      <c r="B366"/>
      <c r="C366"/>
      <c r="D366"/>
      <c r="E366" s="92"/>
      <c r="F366"/>
      <c r="G366"/>
      <c r="H366"/>
      <c r="I366"/>
      <c r="J366"/>
      <c r="K366" s="53"/>
      <c r="L366" s="53"/>
      <c r="M366"/>
      <c r="N366" s="53"/>
      <c r="O366"/>
      <c r="P366"/>
      <c r="Q366" s="215"/>
      <c r="R366"/>
      <c r="T366"/>
      <c r="U366"/>
    </row>
    <row r="369" spans="2:21" s="2" customFormat="1" x14ac:dyDescent="0.25">
      <c r="B369"/>
      <c r="C369"/>
      <c r="D369"/>
      <c r="E369" s="92"/>
      <c r="F369"/>
      <c r="G369"/>
      <c r="H369"/>
      <c r="I369"/>
      <c r="J369"/>
      <c r="K369" s="53"/>
      <c r="L369" s="53"/>
      <c r="M369"/>
      <c r="N369" s="53"/>
      <c r="O369"/>
      <c r="P369"/>
      <c r="Q369" s="33"/>
      <c r="R369"/>
      <c r="T369"/>
      <c r="U369"/>
    </row>
  </sheetData>
  <mergeCells count="123">
    <mergeCell ref="C357:G357"/>
    <mergeCell ref="Q357:R357"/>
    <mergeCell ref="C338:R338"/>
    <mergeCell ref="C341:R341"/>
    <mergeCell ref="E350:F350"/>
    <mergeCell ref="E351:G351"/>
    <mergeCell ref="C356:G356"/>
    <mergeCell ref="K356:M356"/>
    <mergeCell ref="Q356:R356"/>
    <mergeCell ref="C329:G329"/>
    <mergeCell ref="K329:M329"/>
    <mergeCell ref="Q329:R329"/>
    <mergeCell ref="C330:G330"/>
    <mergeCell ref="Q330:R330"/>
    <mergeCell ref="C337:R337"/>
    <mergeCell ref="C303:G303"/>
    <mergeCell ref="Q303:R303"/>
    <mergeCell ref="C304:R304"/>
    <mergeCell ref="C305:R305"/>
    <mergeCell ref="C307:R307"/>
    <mergeCell ref="C317:R317"/>
    <mergeCell ref="C274:R274"/>
    <mergeCell ref="C276:R276"/>
    <mergeCell ref="C288:R288"/>
    <mergeCell ref="R294:R295"/>
    <mergeCell ref="C302:G302"/>
    <mergeCell ref="K302:M302"/>
    <mergeCell ref="Q302:R302"/>
    <mergeCell ref="C270:G270"/>
    <mergeCell ref="K270:M270"/>
    <mergeCell ref="Q270:R270"/>
    <mergeCell ref="C271:G271"/>
    <mergeCell ref="Q271:R271"/>
    <mergeCell ref="C273:R273"/>
    <mergeCell ref="C250:R250"/>
    <mergeCell ref="C251:R251"/>
    <mergeCell ref="E252:Q252"/>
    <mergeCell ref="C254:R254"/>
    <mergeCell ref="C261:Q261"/>
    <mergeCell ref="R262:R263"/>
    <mergeCell ref="C233:R233"/>
    <mergeCell ref="C240:R240"/>
    <mergeCell ref="C248:G248"/>
    <mergeCell ref="K248:M248"/>
    <mergeCell ref="Q248:R248"/>
    <mergeCell ref="C249:G249"/>
    <mergeCell ref="Q249:R249"/>
    <mergeCell ref="C203:G203"/>
    <mergeCell ref="Q203:R203"/>
    <mergeCell ref="B220:R220"/>
    <mergeCell ref="C221:R221"/>
    <mergeCell ref="C223:Q223"/>
    <mergeCell ref="R224:R225"/>
    <mergeCell ref="C185:R185"/>
    <mergeCell ref="C188:Q188"/>
    <mergeCell ref="C190:R190"/>
    <mergeCell ref="C202:G202"/>
    <mergeCell ref="K202:M202"/>
    <mergeCell ref="Q202:R202"/>
    <mergeCell ref="C173:G173"/>
    <mergeCell ref="K173:M173"/>
    <mergeCell ref="Q173:R173"/>
    <mergeCell ref="C174:G174"/>
    <mergeCell ref="Q174:R174"/>
    <mergeCell ref="C184:R184"/>
    <mergeCell ref="C150:G150"/>
    <mergeCell ref="Q150:R150"/>
    <mergeCell ref="C153:R153"/>
    <mergeCell ref="C154:R154"/>
    <mergeCell ref="C156:Q156"/>
    <mergeCell ref="R157:R158"/>
    <mergeCell ref="C132:O132"/>
    <mergeCell ref="C138:Q138"/>
    <mergeCell ref="R138:R139"/>
    <mergeCell ref="C149:G149"/>
    <mergeCell ref="K149:M149"/>
    <mergeCell ref="Q149:R149"/>
    <mergeCell ref="C119:G119"/>
    <mergeCell ref="Q119:R119"/>
    <mergeCell ref="C121:R121"/>
    <mergeCell ref="C122:R122"/>
    <mergeCell ref="C124:O124"/>
    <mergeCell ref="R124:R125"/>
    <mergeCell ref="C92:R92"/>
    <mergeCell ref="C93:R93"/>
    <mergeCell ref="C95:Q95"/>
    <mergeCell ref="R95:R96"/>
    <mergeCell ref="C103:Q103"/>
    <mergeCell ref="C118:G118"/>
    <mergeCell ref="K118:M118"/>
    <mergeCell ref="Q118:R118"/>
    <mergeCell ref="C73:Q73"/>
    <mergeCell ref="C86:G86"/>
    <mergeCell ref="K86:M86"/>
    <mergeCell ref="Q86:R86"/>
    <mergeCell ref="C87:G87"/>
    <mergeCell ref="Q87:R87"/>
    <mergeCell ref="C59:G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0" max="16383" man="1"/>
    <brk id="120" max="16383" man="1"/>
    <brk id="152" max="16383" man="1"/>
    <brk id="183" max="16383" man="1"/>
    <brk id="249" max="16383" man="1"/>
    <brk id="272" max="16383" man="1"/>
    <brk id="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AGUINALDO</vt:lpstr>
      <vt:lpstr>AGUINALDO!Área_de_impresión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2021-09-24T23:30:43Z</dcterms:created>
  <dcterms:modified xsi:type="dcterms:W3CDTF">2021-09-24T23:31:01Z</dcterms:modified>
</cp:coreProperties>
</file>