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"/>
    </mc:Choice>
  </mc:AlternateContent>
  <bookViews>
    <workbookView xWindow="0" yWindow="0" windowWidth="20490" windowHeight="7650"/>
  </bookViews>
  <sheets>
    <sheet name="1 OCT" sheetId="1" r:id="rId1"/>
  </sheets>
  <definedNames>
    <definedName name="_xlnm.Print_Area" localSheetId="0">'1 OCT'!$C$1:$O$397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0" i="1" l="1"/>
  <c r="L386" i="1"/>
  <c r="K386" i="1"/>
  <c r="J386" i="1"/>
  <c r="F386" i="1"/>
  <c r="I385" i="1"/>
  <c r="N385" i="1" s="1"/>
  <c r="G385" i="1"/>
  <c r="I384" i="1"/>
  <c r="I386" i="1" s="1"/>
  <c r="G384" i="1"/>
  <c r="G386" i="1" s="1"/>
  <c r="L378" i="1"/>
  <c r="K378" i="1"/>
  <c r="J378" i="1"/>
  <c r="F378" i="1"/>
  <c r="I377" i="1"/>
  <c r="H377" i="1" s="1"/>
  <c r="H378" i="1" s="1"/>
  <c r="G377" i="1"/>
  <c r="G378" i="1" s="1"/>
  <c r="I376" i="1"/>
  <c r="I378" i="1" s="1"/>
  <c r="L357" i="1"/>
  <c r="K357" i="1"/>
  <c r="J357" i="1"/>
  <c r="F357" i="1"/>
  <c r="I355" i="1"/>
  <c r="N355" i="1" s="1"/>
  <c r="G355" i="1"/>
  <c r="G357" i="1" s="1"/>
  <c r="I354" i="1"/>
  <c r="I357" i="1" s="1"/>
  <c r="L349" i="1"/>
  <c r="K349" i="1"/>
  <c r="J349" i="1"/>
  <c r="F349" i="1"/>
  <c r="I348" i="1"/>
  <c r="N348" i="1" s="1"/>
  <c r="I347" i="1"/>
  <c r="N347" i="1" s="1"/>
  <c r="G347" i="1"/>
  <c r="I346" i="1"/>
  <c r="H346" i="1" s="1"/>
  <c r="G346" i="1"/>
  <c r="I345" i="1"/>
  <c r="H345" i="1"/>
  <c r="G345" i="1"/>
  <c r="I344" i="1"/>
  <c r="H344" i="1" s="1"/>
  <c r="G344" i="1"/>
  <c r="I343" i="1"/>
  <c r="H343" i="1" s="1"/>
  <c r="G343" i="1"/>
  <c r="I342" i="1"/>
  <c r="H342" i="1" s="1"/>
  <c r="G342" i="1"/>
  <c r="I341" i="1"/>
  <c r="N341" i="1" s="1"/>
  <c r="G341" i="1"/>
  <c r="I340" i="1"/>
  <c r="N340" i="1" s="1"/>
  <c r="G340" i="1"/>
  <c r="L322" i="1"/>
  <c r="K322" i="1"/>
  <c r="J322" i="1"/>
  <c r="F322" i="1"/>
  <c r="I320" i="1"/>
  <c r="N320" i="1" s="1"/>
  <c r="G320" i="1"/>
  <c r="I319" i="1"/>
  <c r="I322" i="1" s="1"/>
  <c r="G319" i="1"/>
  <c r="G322" i="1" s="1"/>
  <c r="L310" i="1"/>
  <c r="K310" i="1"/>
  <c r="J310" i="1"/>
  <c r="H310" i="1"/>
  <c r="G310" i="1"/>
  <c r="F310" i="1"/>
  <c r="I309" i="1"/>
  <c r="C307" i="1"/>
  <c r="L302" i="1"/>
  <c r="K302" i="1"/>
  <c r="J302" i="1"/>
  <c r="F302" i="1"/>
  <c r="I301" i="1"/>
  <c r="N301" i="1" s="1"/>
  <c r="I300" i="1"/>
  <c r="G300" i="1"/>
  <c r="G302" i="1" s="1"/>
  <c r="L287" i="1"/>
  <c r="K287" i="1"/>
  <c r="J287" i="1"/>
  <c r="H287" i="1"/>
  <c r="G287" i="1"/>
  <c r="F287" i="1"/>
  <c r="I286" i="1"/>
  <c r="N286" i="1" s="1"/>
  <c r="I285" i="1"/>
  <c r="L278" i="1"/>
  <c r="K278" i="1"/>
  <c r="J278" i="1"/>
  <c r="I278" i="1"/>
  <c r="H278" i="1"/>
  <c r="G278" i="1"/>
  <c r="F278" i="1"/>
  <c r="N277" i="1"/>
  <c r="N278" i="1" s="1"/>
  <c r="I277" i="1"/>
  <c r="L263" i="1"/>
  <c r="K263" i="1"/>
  <c r="J263" i="1"/>
  <c r="H263" i="1"/>
  <c r="G263" i="1"/>
  <c r="F263" i="1"/>
  <c r="I262" i="1"/>
  <c r="N262" i="1" s="1"/>
  <c r="I261" i="1"/>
  <c r="L256" i="1"/>
  <c r="K256" i="1"/>
  <c r="J256" i="1"/>
  <c r="H256" i="1"/>
  <c r="G256" i="1"/>
  <c r="F256" i="1"/>
  <c r="I255" i="1"/>
  <c r="N255" i="1" s="1"/>
  <c r="I254" i="1"/>
  <c r="L248" i="1"/>
  <c r="K248" i="1"/>
  <c r="J248" i="1"/>
  <c r="F248" i="1"/>
  <c r="I247" i="1"/>
  <c r="G247" i="1"/>
  <c r="I246" i="1"/>
  <c r="G246" i="1"/>
  <c r="G248" i="1" s="1"/>
  <c r="I245" i="1"/>
  <c r="L226" i="1"/>
  <c r="K226" i="1"/>
  <c r="J226" i="1"/>
  <c r="F226" i="1"/>
  <c r="I225" i="1"/>
  <c r="N225" i="1" s="1"/>
  <c r="G225" i="1"/>
  <c r="I224" i="1"/>
  <c r="N224" i="1" s="1"/>
  <c r="G224" i="1"/>
  <c r="I223" i="1"/>
  <c r="N223" i="1" s="1"/>
  <c r="G223" i="1"/>
  <c r="I222" i="1"/>
  <c r="N222" i="1" s="1"/>
  <c r="I221" i="1"/>
  <c r="H221" i="1" s="1"/>
  <c r="G221" i="1"/>
  <c r="I220" i="1"/>
  <c r="G220" i="1"/>
  <c r="L214" i="1"/>
  <c r="K214" i="1"/>
  <c r="J214" i="1"/>
  <c r="F214" i="1"/>
  <c r="I213" i="1"/>
  <c r="H213" i="1" s="1"/>
  <c r="G213" i="1"/>
  <c r="I212" i="1"/>
  <c r="I214" i="1" s="1"/>
  <c r="G212" i="1"/>
  <c r="G214" i="1" s="1"/>
  <c r="L188" i="1"/>
  <c r="K188" i="1"/>
  <c r="J188" i="1"/>
  <c r="F188" i="1"/>
  <c r="N187" i="1"/>
  <c r="I187" i="1"/>
  <c r="H187" i="1"/>
  <c r="G187" i="1"/>
  <c r="N186" i="1"/>
  <c r="I186" i="1"/>
  <c r="H186" i="1"/>
  <c r="I185" i="1"/>
  <c r="N184" i="1"/>
  <c r="I184" i="1"/>
  <c r="H184" i="1"/>
  <c r="I183" i="1"/>
  <c r="G183" i="1"/>
  <c r="I182" i="1"/>
  <c r="G182" i="1"/>
  <c r="I181" i="1"/>
  <c r="G181" i="1"/>
  <c r="I180" i="1"/>
  <c r="G180" i="1"/>
  <c r="G188" i="1" s="1"/>
  <c r="I179" i="1"/>
  <c r="N178" i="1"/>
  <c r="I178" i="1"/>
  <c r="H178" i="1"/>
  <c r="G178" i="1"/>
  <c r="N177" i="1"/>
  <c r="I177" i="1"/>
  <c r="H177" i="1"/>
  <c r="G177" i="1"/>
  <c r="L157" i="1"/>
  <c r="K157" i="1"/>
  <c r="J157" i="1"/>
  <c r="F157" i="1"/>
  <c r="I155" i="1"/>
  <c r="G155" i="1"/>
  <c r="G157" i="1" s="1"/>
  <c r="L150" i="1"/>
  <c r="K150" i="1"/>
  <c r="J150" i="1"/>
  <c r="F150" i="1"/>
  <c r="I149" i="1"/>
  <c r="N149" i="1" s="1"/>
  <c r="I148" i="1"/>
  <c r="L143" i="1"/>
  <c r="K143" i="1"/>
  <c r="J143" i="1"/>
  <c r="H143" i="1"/>
  <c r="G143" i="1"/>
  <c r="F143" i="1"/>
  <c r="I142" i="1"/>
  <c r="N142" i="1" s="1"/>
  <c r="I141" i="1"/>
  <c r="N141" i="1" s="1"/>
  <c r="I140" i="1"/>
  <c r="L122" i="1"/>
  <c r="K122" i="1"/>
  <c r="J122" i="1"/>
  <c r="H122" i="1"/>
  <c r="G122" i="1"/>
  <c r="F122" i="1"/>
  <c r="I121" i="1"/>
  <c r="L114" i="1"/>
  <c r="K114" i="1"/>
  <c r="J114" i="1"/>
  <c r="I113" i="1"/>
  <c r="N113" i="1" s="1"/>
  <c r="N114" i="1" s="1"/>
  <c r="F112" i="1"/>
  <c r="I112" i="1" s="1"/>
  <c r="L107" i="1"/>
  <c r="K107" i="1"/>
  <c r="J107" i="1"/>
  <c r="G107" i="1"/>
  <c r="F107" i="1"/>
  <c r="N106" i="1"/>
  <c r="I106" i="1"/>
  <c r="H106" i="1"/>
  <c r="G106" i="1"/>
  <c r="N105" i="1"/>
  <c r="I105" i="1"/>
  <c r="H105" i="1"/>
  <c r="G105" i="1"/>
  <c r="N104" i="1"/>
  <c r="I104" i="1"/>
  <c r="H104" i="1"/>
  <c r="G104" i="1"/>
  <c r="N103" i="1"/>
  <c r="N107" i="1" s="1"/>
  <c r="I103" i="1"/>
  <c r="I107" i="1" s="1"/>
  <c r="H103" i="1"/>
  <c r="H107" i="1" s="1"/>
  <c r="G103" i="1"/>
  <c r="L82" i="1"/>
  <c r="K82" i="1"/>
  <c r="J82" i="1"/>
  <c r="F82" i="1"/>
  <c r="I81" i="1"/>
  <c r="N81" i="1" s="1"/>
  <c r="I80" i="1"/>
  <c r="N80" i="1" s="1"/>
  <c r="G80" i="1"/>
  <c r="I79" i="1"/>
  <c r="N79" i="1" s="1"/>
  <c r="G79" i="1"/>
  <c r="I78" i="1"/>
  <c r="H78" i="1"/>
  <c r="G78" i="1"/>
  <c r="N77" i="1"/>
  <c r="I77" i="1"/>
  <c r="N76" i="1"/>
  <c r="I76" i="1"/>
  <c r="H76" i="1"/>
  <c r="G76" i="1"/>
  <c r="L71" i="1"/>
  <c r="K71" i="1"/>
  <c r="J71" i="1"/>
  <c r="F71" i="1"/>
  <c r="I70" i="1"/>
  <c r="N70" i="1" s="1"/>
  <c r="I69" i="1"/>
  <c r="N69" i="1" s="1"/>
  <c r="I68" i="1"/>
  <c r="H68" i="1" s="1"/>
  <c r="G68" i="1"/>
  <c r="I67" i="1"/>
  <c r="I71" i="1" s="1"/>
  <c r="G67" i="1"/>
  <c r="L54" i="1"/>
  <c r="K54" i="1"/>
  <c r="J54" i="1"/>
  <c r="F54" i="1"/>
  <c r="I53" i="1"/>
  <c r="N53" i="1" s="1"/>
  <c r="I52" i="1"/>
  <c r="G52" i="1"/>
  <c r="L48" i="1"/>
  <c r="K48" i="1"/>
  <c r="J48" i="1"/>
  <c r="F48" i="1"/>
  <c r="I47" i="1"/>
  <c r="N47" i="1" s="1"/>
  <c r="G47" i="1"/>
  <c r="I46" i="1"/>
  <c r="N46" i="1" s="1"/>
  <c r="I45" i="1"/>
  <c r="N45" i="1" s="1"/>
  <c r="G45" i="1"/>
  <c r="I44" i="1"/>
  <c r="I48" i="1" s="1"/>
  <c r="G44" i="1"/>
  <c r="L40" i="1"/>
  <c r="K40" i="1"/>
  <c r="J40" i="1"/>
  <c r="F40" i="1"/>
  <c r="I39" i="1"/>
  <c r="N39" i="1" s="1"/>
  <c r="G39" i="1"/>
  <c r="I38" i="1"/>
  <c r="I40" i="1" s="1"/>
  <c r="G38" i="1"/>
  <c r="L33" i="1"/>
  <c r="K33" i="1"/>
  <c r="J33" i="1"/>
  <c r="F33" i="1"/>
  <c r="I32" i="1"/>
  <c r="H32" i="1" s="1"/>
  <c r="G32" i="1"/>
  <c r="I31" i="1"/>
  <c r="N31" i="1" s="1"/>
  <c r="N33" i="1" s="1"/>
  <c r="G31" i="1"/>
  <c r="C29" i="1"/>
  <c r="C36" i="1" s="1"/>
  <c r="C42" i="1" s="1"/>
  <c r="C50" i="1" s="1"/>
  <c r="C65" i="1" s="1"/>
  <c r="C74" i="1" s="1"/>
  <c r="C101" i="1" s="1"/>
  <c r="C110" i="1" s="1"/>
  <c r="L16" i="1"/>
  <c r="K16" i="1"/>
  <c r="K390" i="1" s="1"/>
  <c r="J16" i="1"/>
  <c r="F16" i="1"/>
  <c r="I15" i="1"/>
  <c r="N15" i="1" s="1"/>
  <c r="G15" i="1"/>
  <c r="I14" i="1"/>
  <c r="N14" i="1" s="1"/>
  <c r="G14" i="1"/>
  <c r="I13" i="1"/>
  <c r="N13" i="1" s="1"/>
  <c r="G13" i="1"/>
  <c r="I12" i="1"/>
  <c r="N12" i="1" s="1"/>
  <c r="G12" i="1"/>
  <c r="I11" i="1"/>
  <c r="N11" i="1" s="1"/>
  <c r="G11" i="1"/>
  <c r="I10" i="1"/>
  <c r="N10" i="1" s="1"/>
  <c r="G10" i="1"/>
  <c r="I9" i="1"/>
  <c r="N9" i="1" s="1"/>
  <c r="G9" i="1"/>
  <c r="I8" i="1"/>
  <c r="N8" i="1" s="1"/>
  <c r="G8" i="1"/>
  <c r="I7" i="1"/>
  <c r="I16" i="1" s="1"/>
  <c r="G7" i="1"/>
  <c r="J390" i="1" l="1"/>
  <c r="I54" i="1"/>
  <c r="N143" i="1"/>
  <c r="I150" i="1"/>
  <c r="G226" i="1"/>
  <c r="I256" i="1"/>
  <c r="I302" i="1"/>
  <c r="G349" i="1"/>
  <c r="N376" i="1"/>
  <c r="N378" i="1" s="1"/>
  <c r="H44" i="1"/>
  <c r="N44" i="1"/>
  <c r="N48" i="1" s="1"/>
  <c r="H45" i="1"/>
  <c r="H47" i="1"/>
  <c r="H67" i="1"/>
  <c r="N67" i="1"/>
  <c r="N71" i="1" s="1"/>
  <c r="G82" i="1"/>
  <c r="I82" i="1"/>
  <c r="N148" i="1"/>
  <c r="N150" i="1" s="1"/>
  <c r="H223" i="1"/>
  <c r="H224" i="1"/>
  <c r="H225" i="1"/>
  <c r="N254" i="1"/>
  <c r="N256" i="1" s="1"/>
  <c r="H300" i="1"/>
  <c r="H302" i="1" s="1"/>
  <c r="N300" i="1"/>
  <c r="N302" i="1" s="1"/>
  <c r="H319" i="1"/>
  <c r="N319" i="1"/>
  <c r="N322" i="1" s="1"/>
  <c r="H320" i="1"/>
  <c r="N349" i="1"/>
  <c r="H347" i="1"/>
  <c r="H384" i="1"/>
  <c r="N384" i="1"/>
  <c r="N386" i="1" s="1"/>
  <c r="H385" i="1"/>
  <c r="I114" i="1"/>
  <c r="H112" i="1"/>
  <c r="H114" i="1" s="1"/>
  <c r="C138" i="1"/>
  <c r="C146" i="1" s="1"/>
  <c r="C153" i="1" s="1"/>
  <c r="C175" i="1" s="1"/>
  <c r="C210" i="1" s="1"/>
  <c r="C218" i="1" s="1"/>
  <c r="C243" i="1" s="1"/>
  <c r="C119" i="1"/>
  <c r="N82" i="1"/>
  <c r="H7" i="1"/>
  <c r="N7" i="1"/>
  <c r="N16" i="1" s="1"/>
  <c r="H8" i="1"/>
  <c r="H9" i="1"/>
  <c r="H10" i="1"/>
  <c r="H11" i="1"/>
  <c r="H12" i="1"/>
  <c r="H13" i="1"/>
  <c r="H14" i="1"/>
  <c r="H15" i="1"/>
  <c r="I33" i="1"/>
  <c r="F114" i="1"/>
  <c r="I157" i="1"/>
  <c r="N155" i="1"/>
  <c r="N157" i="1" s="1"/>
  <c r="H155" i="1"/>
  <c r="H157" i="1" s="1"/>
  <c r="N220" i="1"/>
  <c r="N226" i="1" s="1"/>
  <c r="H220" i="1"/>
  <c r="H226" i="1" s="1"/>
  <c r="I248" i="1"/>
  <c r="N245" i="1"/>
  <c r="N246" i="1"/>
  <c r="H246" i="1"/>
  <c r="N247" i="1"/>
  <c r="H247" i="1"/>
  <c r="I287" i="1"/>
  <c r="N285" i="1"/>
  <c r="N287" i="1" s="1"/>
  <c r="F390" i="1"/>
  <c r="L390" i="1"/>
  <c r="H31" i="1"/>
  <c r="H38" i="1"/>
  <c r="N38" i="1"/>
  <c r="N40" i="1" s="1"/>
  <c r="H39" i="1"/>
  <c r="H52" i="1"/>
  <c r="N52" i="1"/>
  <c r="N54" i="1" s="1"/>
  <c r="H79" i="1"/>
  <c r="H80" i="1"/>
  <c r="G112" i="1"/>
  <c r="G114" i="1" s="1"/>
  <c r="I122" i="1"/>
  <c r="N121" i="1"/>
  <c r="N122" i="1" s="1"/>
  <c r="I143" i="1"/>
  <c r="N179" i="1"/>
  <c r="H179" i="1"/>
  <c r="N180" i="1"/>
  <c r="H180" i="1"/>
  <c r="N181" i="1"/>
  <c r="H181" i="1"/>
  <c r="N182" i="1"/>
  <c r="H182" i="1"/>
  <c r="N183" i="1"/>
  <c r="H183" i="1"/>
  <c r="N185" i="1"/>
  <c r="H185" i="1"/>
  <c r="I188" i="1"/>
  <c r="N212" i="1"/>
  <c r="N214" i="1" s="1"/>
  <c r="H212" i="1"/>
  <c r="H214" i="1" s="1"/>
  <c r="I226" i="1"/>
  <c r="I263" i="1"/>
  <c r="N261" i="1"/>
  <c r="N263" i="1" s="1"/>
  <c r="I310" i="1"/>
  <c r="N309" i="1"/>
  <c r="N310" i="1" s="1"/>
  <c r="I349" i="1"/>
  <c r="H340" i="1"/>
  <c r="H341" i="1"/>
  <c r="N354" i="1"/>
  <c r="N357" i="1" s="1"/>
  <c r="H355" i="1"/>
  <c r="H357" i="1" s="1"/>
  <c r="G390" i="1" l="1"/>
  <c r="H82" i="1"/>
  <c r="H322" i="1"/>
  <c r="N188" i="1"/>
  <c r="H188" i="1"/>
  <c r="I390" i="1"/>
  <c r="H386" i="1"/>
  <c r="C275" i="1"/>
  <c r="C252" i="1"/>
  <c r="H349" i="1"/>
  <c r="H248" i="1"/>
  <c r="H390" i="1" s="1"/>
  <c r="N248" i="1"/>
  <c r="N390" i="1"/>
  <c r="C283" i="1" l="1"/>
  <c r="C298" i="1" s="1"/>
  <c r="C317" i="1" s="1"/>
  <c r="C338" i="1" s="1"/>
  <c r="C352" i="1" s="1"/>
  <c r="C259" i="1"/>
  <c r="C382" i="1" l="1"/>
  <c r="C374" i="1"/>
</calcChain>
</file>

<file path=xl/sharedStrings.xml><?xml version="1.0" encoding="utf-8"?>
<sst xmlns="http://schemas.openxmlformats.org/spreadsheetml/2006/main" count="705" uniqueCount="284">
  <si>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</si>
  <si>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</si>
  <si>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</si>
  <si>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</si>
  <si>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</si>
  <si>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</si>
  <si>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01 DE OCTUBRE AL 15 DE OCTUBREDE 2018.</t>
  </si>
  <si>
    <t>NOMBRE DEL EMPLEADO</t>
  </si>
  <si>
    <t>CARGO</t>
  </si>
  <si>
    <t>DIAS LAB</t>
  </si>
  <si>
    <t>SUELDO</t>
  </si>
  <si>
    <t>AYUDA DESPENSA</t>
  </si>
  <si>
    <t>ISR</t>
  </si>
  <si>
    <t>SUBSIDIO AL EMPLEO</t>
  </si>
  <si>
    <t>OTRAS RETEN.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</si>
  <si>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</si>
  <si>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</si>
  <si>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</si>
  <si>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</si>
  <si>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</si>
  <si>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</si>
  <si>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</si>
  <si>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</si>
  <si>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</si>
  <si>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</si>
  <si>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</si>
  <si>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</si>
  <si>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</si>
  <si>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</si>
  <si>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</si>
  <si>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</si>
  <si>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</si>
  <si>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</si>
  <si>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</si>
  <si>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SUELDO 2018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</si>
  <si>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</si>
  <si>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</si>
  <si>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</si>
  <si>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</si>
  <si>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</si>
  <si>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</si>
  <si>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DESCUENTO</t>
  </si>
  <si>
    <t>CT1000098</t>
  </si>
  <si>
    <t>DEISY ANALI GARCIA RAMIREZ</t>
  </si>
  <si>
    <t>CT1000070</t>
  </si>
  <si>
    <t>MIRIAM ZENAIDA MONTES RAMOS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</si>
  <si>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</si>
  <si>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</si>
  <si>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</si>
  <si>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</si>
  <si>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</si>
  <si>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</si>
  <si>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</si>
  <si>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CONTRALOR MPAL  Y JUEZ MPAL.</t>
  </si>
  <si>
    <t>CT1001021</t>
  </si>
  <si>
    <t>MARTHA EDITH ARCEO SOLTERO</t>
  </si>
  <si>
    <t xml:space="preserve">RECEPCIONISTA </t>
  </si>
  <si>
    <t>CT1001790</t>
  </si>
  <si>
    <t>NORBERTO GONZALEZ BARAJAS</t>
  </si>
  <si>
    <t>AUXILIAR  DE PROTECCION CIVIL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</si>
  <si>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</si>
  <si>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</si>
  <si>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</si>
  <si>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</si>
  <si>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</si>
  <si>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</si>
  <si>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</si>
  <si>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ENCARAGDA DE HACIENDA MPAL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</si>
  <si>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</si>
  <si>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</si>
  <si>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</si>
  <si>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</si>
  <si>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</si>
  <si>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</si>
  <si>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</si>
  <si>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</si>
  <si>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</si>
  <si>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</si>
  <si>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</si>
  <si>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</si>
  <si>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</si>
  <si>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</si>
  <si>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</si>
  <si>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</si>
  <si>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</si>
  <si>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</si>
  <si>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</si>
  <si>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</si>
  <si>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</si>
  <si>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</si>
  <si>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</si>
  <si>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</si>
  <si>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</si>
  <si>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</si>
  <si>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</si>
  <si>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</si>
  <si>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</si>
  <si>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</si>
  <si>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</si>
  <si>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</si>
  <si>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</si>
  <si>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</si>
  <si>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</si>
  <si>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</si>
  <si>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</si>
  <si>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</si>
  <si>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</si>
  <si>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</si>
  <si>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</si>
  <si>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</si>
  <si>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</si>
  <si>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</si>
  <si>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</si>
  <si>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</si>
  <si>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</si>
  <si>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</si>
  <si>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</si>
  <si>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</si>
  <si>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</si>
  <si>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PUBLISUBSIDIO AL EMPLEO</t>
  </si>
  <si>
    <t>CT1002731</t>
  </si>
  <si>
    <t>SONIA DE LA CRUZ MORAN</t>
  </si>
  <si>
    <t>SECRETARIA PARTICULAR DE OBRAS PUBLISUBSIDIO AL EMPLEO</t>
  </si>
  <si>
    <t>CT1000967</t>
  </si>
  <si>
    <t>CARLOS MANUEL TORO FUENTES</t>
  </si>
  <si>
    <t>AUXILIAR DE OBRAS PUBLISUBSIDIO AL EMPLEO</t>
  </si>
  <si>
    <t>TRANSPARENCIA</t>
  </si>
  <si>
    <t>CT1002153</t>
  </si>
  <si>
    <t>CESAR GABRIEL SOSA SOTO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</si>
  <si>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</si>
  <si>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</si>
  <si>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</si>
  <si>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</si>
  <si>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</si>
  <si>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</si>
  <si>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</si>
  <si>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</si>
  <si>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</si>
  <si>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</si>
  <si>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</si>
  <si>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</si>
  <si>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</si>
  <si>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</si>
  <si>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</si>
  <si>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</si>
  <si>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</si>
  <si>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</si>
  <si>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</si>
  <si>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ASD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</si>
  <si>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</si>
  <si>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</si>
  <si>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</si>
  <si>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</si>
  <si>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</si>
  <si>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</si>
  <si>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</si>
  <si>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</si>
  <si>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</si>
  <si>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</si>
  <si>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</si>
  <si>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</si>
  <si>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CT1001193</t>
  </si>
  <si>
    <t>NORMA ELVIRA RODRIGUEZ ARCEO</t>
  </si>
  <si>
    <t>CT1002304</t>
  </si>
  <si>
    <t>SALVADOR SALGADO CASTELLON</t>
  </si>
  <si>
    <t>CHOFER</t>
  </si>
  <si>
    <t>ALUMBRADO PUBLICO</t>
  </si>
  <si>
    <t>CT1002071</t>
  </si>
  <si>
    <t>JOSE RODRIGUEZ JIMENEZ</t>
  </si>
  <si>
    <t>ELECTRICISTA</t>
  </si>
  <si>
    <t>CT1000299</t>
  </si>
  <si>
    <t>ELIAS VARGAS BARAJAS</t>
  </si>
  <si>
    <t>AUXILIAR DE 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</si>
  <si>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</si>
  <si>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</si>
  <si>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</si>
  <si>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</si>
  <si>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</si>
  <si>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</si>
  <si>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</si>
  <si>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</si>
  <si>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</si>
  <si>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</si>
  <si>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</si>
  <si>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</si>
  <si>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</si>
  <si>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</si>
  <si>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</si>
  <si>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</si>
  <si>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</si>
  <si>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</si>
  <si>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</si>
  <si>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</si>
  <si>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</si>
  <si>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HUMBERTO MORALES MARTINEZ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</si>
  <si>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</si>
  <si>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</si>
  <si>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</si>
  <si>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</si>
  <si>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</si>
  <si>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</si>
  <si>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</si>
  <si>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 xml:space="preserve">DIAS LAB </t>
  </si>
  <si>
    <t>SUELDOS 2017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</si>
  <si>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</si>
  <si>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</si>
  <si>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</si>
  <si>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</si>
  <si>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</si>
  <si>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</si>
  <si>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</si>
  <si>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</si>
  <si>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</si>
  <si>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</si>
  <si>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</si>
  <si>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</si>
  <si>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SUBSIDIO AL EMPLEOA DE LA CULTURA</t>
  </si>
  <si>
    <t>DESARROLLO SOCIAL</t>
  </si>
  <si>
    <t>CT1001086</t>
  </si>
  <si>
    <t>LUZ ESTHER ANAYA LEDESMA</t>
  </si>
  <si>
    <t>SECRETARIA DE DESARROLLO SOCIAL</t>
  </si>
  <si>
    <t>SERVICIO Y MANTENIMIENTO DE EQUIPO DE COMPUTO</t>
  </si>
  <si>
    <t>CT1002735</t>
  </si>
  <si>
    <t>VICTOR ALFONSO SANCHEZ CONTRERAS</t>
  </si>
  <si>
    <t>AUXILIAR DE INFORMATICA</t>
  </si>
  <si>
    <t>CT1002831</t>
  </si>
  <si>
    <t xml:space="preserve">AARON DONATO DE LA CRUZ </t>
  </si>
  <si>
    <t>DIRECTOR DE INFORMATICA</t>
  </si>
  <si>
    <t>ENCARAGADA DE HACIENDA MPAL</t>
  </si>
  <si>
    <t>DEPARTAMENTO AGROPECUARIO</t>
  </si>
  <si>
    <t>CT1001145</t>
  </si>
  <si>
    <t>LUIS VARGAS RANGEL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</si>
  <si>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</si>
  <si>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</si>
  <si>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</si>
  <si>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</si>
  <si>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</si>
  <si>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</si>
  <si>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</si>
  <si>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</si>
  <si>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</si>
  <si>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PROTECCION CIVIL</t>
  </si>
  <si>
    <t>CT1002096</t>
  </si>
  <si>
    <t>JOEL RAMÍREZ ORTÍZ</t>
  </si>
  <si>
    <t>DIRECTOR DE PROTECCION CIVIL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</si>
  <si>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</si>
  <si>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</si>
  <si>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</si>
  <si>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</si>
  <si>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</si>
  <si>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</si>
  <si>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</si>
  <si>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</si>
  <si>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</si>
  <si>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</si>
  <si>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</si>
  <si>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</si>
  <si>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</si>
  <si>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</si>
  <si>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CT1002726</t>
  </si>
  <si>
    <t>JUAN GUERRA CIBRIAN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</si>
  <si>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</si>
  <si>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</si>
  <si>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</si>
  <si>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</si>
  <si>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</si>
  <si>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</si>
  <si>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</si>
  <si>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</si>
  <si>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</si>
  <si>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</si>
  <si>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</si>
  <si>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</si>
  <si>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</si>
  <si>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</si>
  <si>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</si>
  <si>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</si>
  <si>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</si>
  <si>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</si>
  <si>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</si>
  <si>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</si>
  <si>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</si>
  <si>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 xml:space="preserve">                      EMPLEADOS</t>
  </si>
  <si>
    <t>TOTALE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</si>
</sst>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519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 applyBorder="1"/>
    <xf numFmtId="0" fontId="3" fillId="0" borderId="0" xfId="2" applyBorder="1"/>
    <xf numFmtId="0" fontId="7" fillId="0" borderId="0" xfId="2" applyFont="1"/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0" xfId="2" quotePrefix="1" applyFont="1" applyBorder="1" applyAlignment="1">
      <alignment horizontal="left"/>
    </xf>
    <xf numFmtId="0" fontId="9" fillId="0" borderId="1" xfId="2" applyFont="1" applyBorder="1" applyAlignment="1"/>
    <xf numFmtId="0" fontId="7" fillId="0" borderId="0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Fill="1" applyBorder="1" applyAlignment="1">
      <alignment horizontal="left"/>
    </xf>
    <xf numFmtId="0" fontId="7" fillId="0" borderId="2" xfId="2" applyFont="1" applyFill="1" applyBorder="1"/>
    <xf numFmtId="0" fontId="13" fillId="0" borderId="2" xfId="2" applyFont="1" applyFill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Fill="1" applyBorder="1"/>
    <xf numFmtId="49" fontId="0" fillId="0" borderId="0" xfId="0" applyNumberFormat="1"/>
    <xf numFmtId="0" fontId="9" fillId="0" borderId="2" xfId="2" applyFont="1" applyFill="1" applyBorder="1"/>
    <xf numFmtId="0" fontId="9" fillId="0" borderId="0" xfId="2" applyFont="1" applyFill="1"/>
    <xf numFmtId="0" fontId="13" fillId="0" borderId="0" xfId="2" applyFont="1" applyFill="1"/>
    <xf numFmtId="0" fontId="7" fillId="0" borderId="0" xfId="2" applyFont="1" applyFill="1"/>
    <xf numFmtId="0" fontId="0" fillId="0" borderId="0" xfId="0" applyFill="1" applyAlignment="1">
      <alignment horizontal="center"/>
    </xf>
    <xf numFmtId="0" fontId="9" fillId="0" borderId="4" xfId="2" applyFont="1" applyFill="1" applyBorder="1"/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>
      <alignment wrapText="1"/>
    </xf>
    <xf numFmtId="0" fontId="9" fillId="0" borderId="0" xfId="2" applyFont="1" applyFill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4" fillId="0" borderId="6" xfId="0" applyFont="1" applyFill="1" applyBorder="1"/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/>
    <xf numFmtId="0" fontId="15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/>
    <xf numFmtId="0" fontId="3" fillId="0" borderId="0" xfId="5" applyFill="1" applyBorder="1" applyAlignment="1">
      <alignment wrapText="1"/>
    </xf>
    <xf numFmtId="0" fontId="16" fillId="0" borderId="0" xfId="5" quotePrefix="1" applyFont="1" applyFill="1" applyBorder="1" applyAlignment="1">
      <alignment horizontal="left"/>
    </xf>
    <xf numFmtId="0" fontId="7" fillId="0" borderId="0" xfId="2" applyFont="1" applyFill="1" applyBorder="1"/>
    <xf numFmtId="0" fontId="13" fillId="0" borderId="0" xfId="5" applyFont="1" applyFill="1" applyBorder="1"/>
    <xf numFmtId="0" fontId="13" fillId="0" borderId="0" xfId="5" applyFont="1" applyFill="1" applyBorder="1" applyAlignment="1">
      <alignment wrapText="1"/>
    </xf>
    <xf numFmtId="0" fontId="9" fillId="3" borderId="2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 shrinkToFit="1"/>
    </xf>
    <xf numFmtId="0" fontId="17" fillId="0" borderId="0" xfId="0" applyFont="1"/>
    <xf numFmtId="0" fontId="9" fillId="0" borderId="2" xfId="5" applyFont="1" applyFill="1" applyBorder="1"/>
    <xf numFmtId="0" fontId="7" fillId="0" borderId="2" xfId="5" applyFont="1" applyFill="1" applyBorder="1"/>
    <xf numFmtId="0" fontId="13" fillId="0" borderId="2" xfId="5" applyFont="1" applyFill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 applyFill="1" applyBorder="1"/>
    <xf numFmtId="0" fontId="7" fillId="0" borderId="0" xfId="5" applyFont="1" applyFill="1" applyBorder="1"/>
    <xf numFmtId="0" fontId="9" fillId="0" borderId="4" xfId="5" applyFont="1" applyFill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14" fillId="0" borderId="0" xfId="0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/>
    <xf numFmtId="0" fontId="13" fillId="0" borderId="0" xfId="10" applyFont="1" applyFill="1" applyBorder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9" fillId="3" borderId="2" xfId="10" applyFont="1" applyFill="1" applyBorder="1" applyAlignment="1">
      <alignment horizontal="center" vertical="center"/>
    </xf>
    <xf numFmtId="0" fontId="10" fillId="3" borderId="2" xfId="10" applyFont="1" applyFill="1" applyBorder="1" applyAlignment="1">
      <alignment horizontal="center" vertical="center"/>
    </xf>
    <xf numFmtId="0" fontId="9" fillId="3" borderId="2" xfId="10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horizontal="center" vertical="center" wrapText="1" shrinkToFit="1"/>
    </xf>
    <xf numFmtId="0" fontId="9" fillId="0" borderId="2" xfId="10" applyFont="1" applyFill="1" applyBorder="1"/>
    <xf numFmtId="0" fontId="7" fillId="0" borderId="2" xfId="10" applyFont="1" applyFill="1" applyBorder="1"/>
    <xf numFmtId="0" fontId="13" fillId="0" borderId="2" xfId="10" applyFont="1" applyFill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9" fillId="0" borderId="0" xfId="10" applyFont="1" applyFill="1" applyBorder="1"/>
    <xf numFmtId="0" fontId="7" fillId="0" borderId="0" xfId="10" applyFont="1" applyFill="1" applyBorder="1"/>
    <xf numFmtId="0" fontId="9" fillId="0" borderId="4" xfId="10" applyFont="1" applyFill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3" fillId="0" borderId="0" xfId="12" applyFont="1" applyFill="1" applyBorder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9" fillId="3" borderId="2" xfId="12" applyFont="1" applyFill="1" applyBorder="1" applyAlignment="1">
      <alignment horizontal="center" vertical="center"/>
    </xf>
    <xf numFmtId="0" fontId="10" fillId="3" borderId="2" xfId="12" applyFont="1" applyFill="1" applyBorder="1" applyAlignment="1">
      <alignment horizontal="center" vertical="center"/>
    </xf>
    <xf numFmtId="0" fontId="9" fillId="3" borderId="2" xfId="12" applyFont="1" applyFill="1" applyBorder="1" applyAlignment="1">
      <alignment horizontal="center" vertical="center" wrapText="1"/>
    </xf>
    <xf numFmtId="0" fontId="11" fillId="3" borderId="2" xfId="12" applyFont="1" applyFill="1" applyBorder="1" applyAlignment="1">
      <alignment horizontal="center" vertical="center" wrapText="1"/>
    </xf>
    <xf numFmtId="0" fontId="11" fillId="3" borderId="2" xfId="12" applyFont="1" applyFill="1" applyBorder="1" applyAlignment="1">
      <alignment horizontal="center" vertical="center" wrapText="1" shrinkToFit="1"/>
    </xf>
    <xf numFmtId="0" fontId="9" fillId="0" borderId="2" xfId="14" applyFont="1" applyFill="1" applyBorder="1"/>
    <xf numFmtId="0" fontId="7" fillId="0" borderId="2" xfId="12" applyFont="1" applyFill="1" applyBorder="1"/>
    <xf numFmtId="0" fontId="13" fillId="0" borderId="2" xfId="12" applyFont="1" applyFill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9" fillId="0" borderId="2" xfId="12" applyFont="1" applyFill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Fill="1" applyBorder="1" applyAlignment="1">
      <alignment horizontal="left"/>
    </xf>
    <xf numFmtId="0" fontId="7" fillId="0" borderId="2" xfId="19" applyFont="1" applyFill="1" applyBorder="1"/>
    <xf numFmtId="0" fontId="7" fillId="0" borderId="2" xfId="18" applyFont="1" applyFill="1" applyBorder="1"/>
    <xf numFmtId="0" fontId="13" fillId="0" borderId="2" xfId="18" applyFont="1" applyFill="1" applyBorder="1" applyAlignment="1">
      <alignment horizontal="center"/>
    </xf>
    <xf numFmtId="44" fontId="13" fillId="0" borderId="2" xfId="18" applyNumberFormat="1" applyFont="1" applyFill="1" applyBorder="1"/>
    <xf numFmtId="0" fontId="7" fillId="0" borderId="2" xfId="0" applyFont="1" applyFill="1" applyBorder="1"/>
    <xf numFmtId="0" fontId="13" fillId="0" borderId="2" xfId="0" applyFont="1" applyFill="1" applyBorder="1" applyAlignment="1">
      <alignment horizontal="center"/>
    </xf>
    <xf numFmtId="44" fontId="13" fillId="4" borderId="2" xfId="1" applyFont="1" applyFill="1" applyBorder="1" applyAlignment="1">
      <alignment horizontal="center" vertical="center"/>
    </xf>
    <xf numFmtId="44" fontId="9" fillId="0" borderId="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9" fillId="0" borderId="0" xfId="12" applyFont="1" applyFill="1" applyBorder="1"/>
    <xf numFmtId="0" fontId="7" fillId="0" borderId="0" xfId="12" applyFont="1" applyFill="1" applyBorder="1"/>
    <xf numFmtId="0" fontId="9" fillId="0" borderId="4" xfId="12" applyFont="1" applyFill="1" applyBorder="1"/>
    <xf numFmtId="44" fontId="9" fillId="0" borderId="5" xfId="13" applyFont="1" applyFill="1" applyBorder="1" applyAlignment="1">
      <alignment horizontal="right"/>
    </xf>
    <xf numFmtId="44" fontId="9" fillId="0" borderId="5" xfId="13" applyFont="1" applyFill="1" applyBorder="1" applyAlignment="1">
      <alignment horizontal="right" wrapText="1"/>
    </xf>
    <xf numFmtId="0" fontId="6" fillId="0" borderId="0" xfId="14" applyFont="1" applyFill="1" applyBorder="1" applyAlignment="1"/>
    <xf numFmtId="0" fontId="13" fillId="0" borderId="0" xfId="14" applyFont="1" applyFill="1" applyBorder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9" fillId="3" borderId="2" xfId="14" applyFont="1" applyFill="1" applyBorder="1" applyAlignment="1">
      <alignment horizontal="center" vertical="center"/>
    </xf>
    <xf numFmtId="0" fontId="10" fillId="3" borderId="2" xfId="14" applyFont="1" applyFill="1" applyBorder="1" applyAlignment="1">
      <alignment horizontal="center" vertical="center"/>
    </xf>
    <xf numFmtId="0" fontId="9" fillId="3" borderId="2" xfId="14" applyFont="1" applyFill="1" applyBorder="1" applyAlignment="1">
      <alignment horizontal="center" vertical="center" wrapText="1"/>
    </xf>
    <xf numFmtId="0" fontId="11" fillId="3" borderId="2" xfId="14" applyFont="1" applyFill="1" applyBorder="1" applyAlignment="1">
      <alignment horizontal="center" vertical="center" wrapText="1"/>
    </xf>
    <xf numFmtId="0" fontId="11" fillId="3" borderId="2" xfId="14" applyFont="1" applyFill="1" applyBorder="1" applyAlignment="1">
      <alignment horizontal="center" vertical="center" wrapText="1" shrinkToFit="1"/>
    </xf>
    <xf numFmtId="0" fontId="7" fillId="0" borderId="2" xfId="14" applyFont="1" applyFill="1" applyBorder="1"/>
    <xf numFmtId="0" fontId="13" fillId="0" borderId="2" xfId="14" applyFont="1" applyFill="1" applyBorder="1" applyAlignment="1">
      <alignment horizontal="center"/>
    </xf>
    <xf numFmtId="44" fontId="13" fillId="0" borderId="2" xfId="14" applyNumberFormat="1" applyFont="1" applyFill="1" applyBorder="1"/>
    <xf numFmtId="44" fontId="13" fillId="0" borderId="2" xfId="20" applyFont="1" applyFill="1" applyBorder="1"/>
    <xf numFmtId="0" fontId="9" fillId="0" borderId="0" xfId="14" applyFont="1" applyFill="1" applyBorder="1"/>
    <xf numFmtId="0" fontId="7" fillId="0" borderId="0" xfId="14" applyFont="1" applyFill="1" applyBorder="1"/>
    <xf numFmtId="0" fontId="9" fillId="0" borderId="4" xfId="14" applyFont="1" applyFill="1" applyBorder="1"/>
    <xf numFmtId="44" fontId="9" fillId="0" borderId="5" xfId="20" applyFont="1" applyFill="1" applyBorder="1"/>
    <xf numFmtId="44" fontId="9" fillId="0" borderId="5" xfId="20" applyFont="1" applyFill="1" applyBorder="1" applyAlignment="1">
      <alignment wrapText="1"/>
    </xf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6" fillId="0" borderId="0" xfId="21" applyFont="1" applyFill="1" applyBorder="1"/>
    <xf numFmtId="0" fontId="3" fillId="0" borderId="0" xfId="21" applyFill="1" applyBorder="1"/>
    <xf numFmtId="0" fontId="7" fillId="0" borderId="0" xfId="21" applyFont="1" applyFill="1"/>
    <xf numFmtId="0" fontId="3" fillId="0" borderId="0" xfId="21" applyFill="1" applyBorder="1" applyAlignment="1">
      <alignment wrapText="1"/>
    </xf>
    <xf numFmtId="0" fontId="16" fillId="0" borderId="0" xfId="21" quotePrefix="1" applyFont="1" applyFill="1" applyBorder="1" applyAlignment="1">
      <alignment horizontal="left"/>
    </xf>
    <xf numFmtId="0" fontId="13" fillId="0" borderId="0" xfId="21" applyFont="1" applyFill="1" applyBorder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3" borderId="2" xfId="21" applyFont="1" applyFill="1" applyBorder="1" applyAlignment="1">
      <alignment horizontal="center" vertical="center"/>
    </xf>
    <xf numFmtId="0" fontId="10" fillId="3" borderId="2" xfId="21" applyFont="1" applyFill="1" applyBorder="1" applyAlignment="1">
      <alignment horizontal="center" vertical="center"/>
    </xf>
    <xf numFmtId="0" fontId="9" fillId="3" borderId="2" xfId="21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 shrinkToFit="1"/>
    </xf>
    <xf numFmtId="0" fontId="9" fillId="0" borderId="2" xfId="21" applyFont="1" applyFill="1" applyBorder="1"/>
    <xf numFmtId="0" fontId="7" fillId="0" borderId="2" xfId="21" applyFont="1" applyFill="1" applyBorder="1"/>
    <xf numFmtId="0" fontId="13" fillId="0" borderId="2" xfId="21" applyFont="1" applyFill="1" applyBorder="1" applyAlignment="1">
      <alignment horizontal="center"/>
    </xf>
    <xf numFmtId="44" fontId="13" fillId="0" borderId="2" xfId="21" applyNumberFormat="1" applyFont="1" applyFill="1" applyBorder="1"/>
    <xf numFmtId="0" fontId="7" fillId="0" borderId="2" xfId="21" applyFont="1" applyFill="1" applyBorder="1" applyAlignment="1">
      <alignment horizontal="left"/>
    </xf>
    <xf numFmtId="0" fontId="9" fillId="0" borderId="0" xfId="21" applyFont="1" applyFill="1" applyBorder="1"/>
    <xf numFmtId="0" fontId="7" fillId="0" borderId="0" xfId="21" applyFont="1" applyFill="1" applyBorder="1"/>
    <xf numFmtId="0" fontId="9" fillId="0" borderId="4" xfId="21" applyFont="1" applyFill="1" applyBorder="1"/>
    <xf numFmtId="44" fontId="9" fillId="0" borderId="10" xfId="15" applyFont="1" applyFill="1" applyBorder="1"/>
    <xf numFmtId="44" fontId="9" fillId="0" borderId="10" xfId="15" applyFont="1" applyFill="1" applyBorder="1" applyAlignment="1">
      <alignment wrapText="1"/>
    </xf>
    <xf numFmtId="44" fontId="9" fillId="0" borderId="2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Fill="1" applyBorder="1" applyAlignment="1"/>
    <xf numFmtId="0" fontId="13" fillId="0" borderId="0" xfId="19" applyFont="1" applyFill="1" applyBorder="1"/>
    <xf numFmtId="44" fontId="13" fillId="0" borderId="0" xfId="22" applyFont="1" applyFill="1" applyBorder="1"/>
    <xf numFmtId="44" fontId="13" fillId="0" borderId="0" xfId="22" applyFont="1" applyFill="1" applyBorder="1" applyAlignment="1">
      <alignment wrapText="1"/>
    </xf>
    <xf numFmtId="0" fontId="9" fillId="3" borderId="2" xfId="19" applyFont="1" applyFill="1" applyBorder="1" applyAlignment="1">
      <alignment horizontal="center" vertical="center"/>
    </xf>
    <xf numFmtId="0" fontId="10" fillId="3" borderId="2" xfId="19" applyFont="1" applyFill="1" applyBorder="1" applyAlignment="1">
      <alignment horizontal="center" vertical="center"/>
    </xf>
    <xf numFmtId="0" fontId="9" fillId="3" borderId="2" xfId="19" applyFont="1" applyFill="1" applyBorder="1" applyAlignment="1">
      <alignment horizontal="center" vertical="center" wrapText="1"/>
    </xf>
    <xf numFmtId="0" fontId="11" fillId="3" borderId="2" xfId="19" applyFont="1" applyFill="1" applyBorder="1" applyAlignment="1">
      <alignment horizontal="center" vertical="center" wrapText="1"/>
    </xf>
    <xf numFmtId="0" fontId="11" fillId="3" borderId="2" xfId="19" applyFont="1" applyFill="1" applyBorder="1" applyAlignment="1">
      <alignment horizontal="center" vertical="center" wrapText="1" shrinkToFit="1"/>
    </xf>
    <xf numFmtId="0" fontId="9" fillId="0" borderId="2" xfId="19" applyFont="1" applyFill="1" applyBorder="1"/>
    <xf numFmtId="44" fontId="13" fillId="0" borderId="2" xfId="19" applyNumberFormat="1" applyFont="1" applyFill="1" applyBorder="1"/>
    <xf numFmtId="0" fontId="13" fillId="0" borderId="2" xfId="19" applyFont="1" applyFill="1" applyBorder="1" applyAlignment="1">
      <alignment horizontal="center"/>
    </xf>
    <xf numFmtId="44" fontId="13" fillId="0" borderId="2" xfId="22" applyFont="1" applyFill="1" applyBorder="1"/>
    <xf numFmtId="44" fontId="13" fillId="0" borderId="2" xfId="22" applyFont="1" applyFill="1" applyBorder="1" applyAlignment="1">
      <alignment wrapText="1"/>
    </xf>
    <xf numFmtId="0" fontId="9" fillId="0" borderId="2" xfId="23" applyFont="1" applyFill="1" applyBorder="1" applyAlignment="1">
      <alignment horizontal="left"/>
    </xf>
    <xf numFmtId="0" fontId="7" fillId="0" borderId="2" xfId="23" applyFont="1" applyFill="1" applyBorder="1"/>
    <xf numFmtId="0" fontId="13" fillId="0" borderId="2" xfId="23" applyFont="1" applyFill="1" applyBorder="1" applyAlignment="1">
      <alignment horizontal="center"/>
    </xf>
    <xf numFmtId="44" fontId="13" fillId="4" borderId="2" xfId="24" applyFont="1" applyFill="1" applyBorder="1"/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44" fontId="13" fillId="4" borderId="2" xfId="3" applyFont="1" applyFill="1" applyBorder="1"/>
    <xf numFmtId="0" fontId="9" fillId="0" borderId="2" xfId="19" applyFont="1" applyFill="1" applyBorder="1" applyAlignment="1">
      <alignment vertical="center"/>
    </xf>
    <xf numFmtId="0" fontId="7" fillId="0" borderId="2" xfId="19" applyFont="1" applyFill="1" applyBorder="1" applyAlignment="1">
      <alignment wrapText="1"/>
    </xf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9" fillId="0" borderId="0" xfId="19" applyFont="1" applyFill="1"/>
    <xf numFmtId="0" fontId="13" fillId="0" borderId="0" xfId="19" applyFont="1" applyFill="1"/>
    <xf numFmtId="0" fontId="7" fillId="0" borderId="0" xfId="19" applyFont="1" applyFill="1" applyBorder="1"/>
    <xf numFmtId="0" fontId="9" fillId="0" borderId="11" xfId="19" applyFont="1" applyFill="1" applyBorder="1"/>
    <xf numFmtId="44" fontId="9" fillId="0" borderId="12" xfId="22" applyFont="1" applyFill="1" applyBorder="1" applyAlignment="1">
      <alignment horizontal="center"/>
    </xf>
    <xf numFmtId="44" fontId="9" fillId="0" borderId="12" xfId="22" applyFont="1" applyFill="1" applyBorder="1" applyAlignment="1">
      <alignment horizontal="center" wrapText="1"/>
    </xf>
    <xf numFmtId="0" fontId="9" fillId="0" borderId="0" xfId="19" applyFont="1" applyFill="1" applyBorder="1"/>
    <xf numFmtId="44" fontId="9" fillId="0" borderId="0" xfId="22" applyFont="1" applyFill="1" applyBorder="1" applyAlignment="1">
      <alignment horizontal="center"/>
    </xf>
    <xf numFmtId="44" fontId="9" fillId="0" borderId="0" xfId="22" applyFont="1" applyFill="1" applyBorder="1" applyAlignment="1">
      <alignment horizontal="center" wrapText="1"/>
    </xf>
    <xf numFmtId="0" fontId="6" fillId="0" borderId="0" xfId="25" applyFont="1" applyFill="1" applyBorder="1"/>
    <xf numFmtId="0" fontId="3" fillId="0" borderId="0" xfId="25" applyFill="1" applyBorder="1"/>
    <xf numFmtId="0" fontId="7" fillId="0" borderId="0" xfId="25" applyFont="1" applyFill="1"/>
    <xf numFmtId="0" fontId="3" fillId="0" borderId="0" xfId="25" applyFill="1" applyBorder="1" applyAlignment="1">
      <alignment wrapText="1"/>
    </xf>
    <xf numFmtId="0" fontId="16" fillId="0" borderId="0" xfId="25" quotePrefix="1" applyFont="1" applyFill="1" applyBorder="1" applyAlignment="1">
      <alignment horizontal="left"/>
    </xf>
    <xf numFmtId="0" fontId="13" fillId="0" borderId="0" xfId="25" applyFont="1" applyFill="1" applyBorder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3" borderId="2" xfId="25" applyFont="1" applyFill="1" applyBorder="1" applyAlignment="1">
      <alignment horizontal="center" vertical="center"/>
    </xf>
    <xf numFmtId="0" fontId="10" fillId="3" borderId="2" xfId="25" applyFont="1" applyFill="1" applyBorder="1" applyAlignment="1">
      <alignment horizontal="center" vertical="center"/>
    </xf>
    <xf numFmtId="0" fontId="9" fillId="3" borderId="2" xfId="25" applyFont="1" applyFill="1" applyBorder="1" applyAlignment="1">
      <alignment horizontal="center" vertical="center" wrapText="1"/>
    </xf>
    <xf numFmtId="0" fontId="11" fillId="3" borderId="2" xfId="25" applyFont="1" applyFill="1" applyBorder="1" applyAlignment="1">
      <alignment horizontal="center" vertical="center" wrapText="1"/>
    </xf>
    <xf numFmtId="0" fontId="11" fillId="3" borderId="2" xfId="25" applyFont="1" applyFill="1" applyBorder="1" applyAlignment="1">
      <alignment horizontal="center" vertical="center" wrapText="1" shrinkToFit="1"/>
    </xf>
    <xf numFmtId="0" fontId="9" fillId="0" borderId="2" xfId="25" applyFont="1" applyFill="1" applyBorder="1" applyAlignment="1">
      <alignment horizontal="left"/>
    </xf>
    <xf numFmtId="0" fontId="7" fillId="0" borderId="2" xfId="25" applyFont="1" applyFill="1" applyBorder="1"/>
    <xf numFmtId="0" fontId="13" fillId="0" borderId="2" xfId="25" applyFont="1" applyFill="1" applyBorder="1" applyAlignment="1">
      <alignment horizontal="center"/>
    </xf>
    <xf numFmtId="44" fontId="13" fillId="0" borderId="2" xfId="25" applyNumberFormat="1" applyFont="1" applyFill="1" applyBorder="1"/>
    <xf numFmtId="0" fontId="9" fillId="0" borderId="2" xfId="25" applyFont="1" applyFill="1" applyBorder="1"/>
    <xf numFmtId="0" fontId="7" fillId="0" borderId="0" xfId="25" applyFont="1" applyFill="1" applyBorder="1"/>
    <xf numFmtId="0" fontId="9" fillId="0" borderId="4" xfId="25" applyFont="1" applyFill="1" applyBorder="1"/>
    <xf numFmtId="44" fontId="9" fillId="0" borderId="5" xfId="8" applyFont="1" applyFill="1" applyBorder="1"/>
    <xf numFmtId="44" fontId="9" fillId="0" borderId="5" xfId="8" applyFont="1" applyFill="1" applyBorder="1" applyAlignment="1">
      <alignment wrapText="1"/>
    </xf>
    <xf numFmtId="0" fontId="6" fillId="0" borderId="0" xfId="18" applyFont="1" applyFill="1" applyBorder="1" applyAlignment="1"/>
    <xf numFmtId="0" fontId="13" fillId="0" borderId="0" xfId="18" applyFont="1" applyFill="1" applyBorder="1"/>
    <xf numFmtId="44" fontId="13" fillId="0" borderId="0" xfId="26" applyFont="1" applyFill="1" applyBorder="1"/>
    <xf numFmtId="44" fontId="13" fillId="0" borderId="0" xfId="26" applyFont="1" applyFill="1" applyBorder="1" applyAlignment="1">
      <alignment wrapText="1"/>
    </xf>
    <xf numFmtId="0" fontId="9" fillId="3" borderId="2" xfId="18" applyFont="1" applyFill="1" applyBorder="1" applyAlignment="1">
      <alignment horizontal="center" vertical="center"/>
    </xf>
    <xf numFmtId="0" fontId="10" fillId="3" borderId="2" xfId="18" applyFont="1" applyFill="1" applyBorder="1" applyAlignment="1">
      <alignment horizontal="center" vertical="center"/>
    </xf>
    <xf numFmtId="0" fontId="9" fillId="3" borderId="2" xfId="18" applyFont="1" applyFill="1" applyBorder="1" applyAlignment="1">
      <alignment horizontal="center" vertical="center" wrapText="1"/>
    </xf>
    <xf numFmtId="0" fontId="11" fillId="3" borderId="2" xfId="18" applyFont="1" applyFill="1" applyBorder="1" applyAlignment="1">
      <alignment horizontal="center" vertical="center" wrapText="1"/>
    </xf>
    <xf numFmtId="0" fontId="11" fillId="3" borderId="2" xfId="18" applyFont="1" applyFill="1" applyBorder="1" applyAlignment="1">
      <alignment horizontal="center" vertical="center" wrapText="1" shrinkToFit="1"/>
    </xf>
    <xf numFmtId="0" fontId="9" fillId="0" borderId="2" xfId="18" applyFont="1" applyFill="1" applyBorder="1"/>
    <xf numFmtId="44" fontId="13" fillId="0" borderId="2" xfId="26" applyFont="1" applyFill="1" applyBorder="1"/>
    <xf numFmtId="44" fontId="13" fillId="0" borderId="2" xfId="26" applyFont="1" applyFill="1" applyBorder="1" applyAlignment="1">
      <alignment wrapText="1"/>
    </xf>
    <xf numFmtId="0" fontId="9" fillId="0" borderId="0" xfId="18" applyFont="1" applyFill="1" applyBorder="1"/>
    <xf numFmtId="0" fontId="7" fillId="0" borderId="0" xfId="18" applyFont="1" applyFill="1" applyBorder="1"/>
    <xf numFmtId="0" fontId="9" fillId="0" borderId="4" xfId="18" applyFont="1" applyFill="1" applyBorder="1"/>
    <xf numFmtId="44" fontId="9" fillId="0" borderId="5" xfId="26" applyFont="1" applyFill="1" applyBorder="1"/>
    <xf numFmtId="44" fontId="9" fillId="0" borderId="5" xfId="26" applyFont="1" applyFill="1" applyBorder="1" applyAlignment="1">
      <alignment wrapText="1"/>
    </xf>
    <xf numFmtId="44" fontId="0" fillId="0" borderId="0" xfId="0" applyNumberFormat="1" applyFill="1"/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/>
    <xf numFmtId="0" fontId="3" fillId="0" borderId="0" xfId="27" applyFill="1" applyBorder="1" applyAlignment="1">
      <alignment wrapText="1"/>
    </xf>
    <xf numFmtId="0" fontId="16" fillId="0" borderId="0" xfId="27" quotePrefix="1" applyFont="1" applyFill="1" applyBorder="1" applyAlignment="1">
      <alignment horizontal="left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3" fillId="0" borderId="0" xfId="27" applyFont="1" applyFill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3" borderId="2" xfId="27" applyFont="1" applyFill="1" applyBorder="1" applyAlignment="1">
      <alignment horizontal="center" vertical="center"/>
    </xf>
    <xf numFmtId="0" fontId="10" fillId="3" borderId="2" xfId="27" applyFont="1" applyFill="1" applyBorder="1" applyAlignment="1">
      <alignment horizontal="center" vertical="center"/>
    </xf>
    <xf numFmtId="0" fontId="9" fillId="3" borderId="2" xfId="27" applyFont="1" applyFill="1" applyBorder="1" applyAlignment="1">
      <alignment horizontal="center" vertical="center" wrapText="1"/>
    </xf>
    <xf numFmtId="0" fontId="11" fillId="3" borderId="2" xfId="27" applyFont="1" applyFill="1" applyBorder="1" applyAlignment="1">
      <alignment horizontal="center" vertical="center" wrapText="1"/>
    </xf>
    <xf numFmtId="0" fontId="11" fillId="3" borderId="2" xfId="27" applyFont="1" applyFill="1" applyBorder="1" applyAlignment="1">
      <alignment horizontal="center" vertical="center" wrapText="1" shrinkToFit="1"/>
    </xf>
    <xf numFmtId="0" fontId="9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9" fillId="0" borderId="2" xfId="27" applyFont="1" applyFill="1" applyBorder="1"/>
    <xf numFmtId="0" fontId="7" fillId="0" borderId="2" xfId="27" applyFont="1" applyFill="1" applyBorder="1"/>
    <xf numFmtId="0" fontId="13" fillId="0" borderId="2" xfId="27" applyFont="1" applyFill="1" applyBorder="1" applyAlignment="1">
      <alignment horizontal="center"/>
    </xf>
    <xf numFmtId="44" fontId="13" fillId="0" borderId="2" xfId="27" applyNumberFormat="1" applyFont="1" applyFill="1" applyBorder="1"/>
    <xf numFmtId="0" fontId="9" fillId="0" borderId="0" xfId="27" applyFont="1" applyFill="1" applyBorder="1"/>
    <xf numFmtId="0" fontId="13" fillId="0" borderId="0" xfId="27" applyFont="1" applyFill="1" applyBorder="1"/>
    <xf numFmtId="0" fontId="7" fillId="0" borderId="0" xfId="27" applyFont="1" applyFill="1" applyBorder="1"/>
    <xf numFmtId="0" fontId="9" fillId="0" borderId="4" xfId="27" applyFont="1" applyFill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9" fillId="0" borderId="0" xfId="27" applyFont="1" applyFill="1"/>
    <xf numFmtId="0" fontId="13" fillId="0" borderId="0" xfId="28" applyFont="1" applyFill="1" applyBorder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Fill="1" applyBorder="1" applyAlignment="1">
      <alignment horizontal="left"/>
    </xf>
    <xf numFmtId="0" fontId="7" fillId="0" borderId="2" xfId="28" applyFont="1" applyFill="1" applyBorder="1"/>
    <xf numFmtId="0" fontId="13" fillId="0" borderId="2" xfId="28" applyFont="1" applyFill="1" applyBorder="1" applyAlignment="1">
      <alignment horizontal="center"/>
    </xf>
    <xf numFmtId="44" fontId="13" fillId="0" borderId="2" xfId="28" applyNumberFormat="1" applyFont="1" applyFill="1" applyBorder="1"/>
    <xf numFmtId="0" fontId="7" fillId="0" borderId="2" xfId="28" quotePrefix="1" applyFont="1" applyFill="1" applyBorder="1" applyAlignment="1">
      <alignment horizontal="left"/>
    </xf>
    <xf numFmtId="0" fontId="9" fillId="0" borderId="0" xfId="28" applyFont="1" applyFill="1" applyBorder="1"/>
    <xf numFmtId="0" fontId="7" fillId="0" borderId="0" xfId="28" applyFont="1" applyFill="1" applyBorder="1"/>
    <xf numFmtId="0" fontId="9" fillId="0" borderId="4" xfId="28" applyFont="1" applyFill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6" fillId="0" borderId="0" xfId="23" applyFont="1" applyFill="1" applyBorder="1"/>
    <xf numFmtId="0" fontId="3" fillId="0" borderId="0" xfId="23" applyFill="1" applyBorder="1"/>
    <xf numFmtId="0" fontId="7" fillId="0" borderId="0" xfId="23" applyFont="1" applyFill="1"/>
    <xf numFmtId="0" fontId="3" fillId="0" borderId="0" xfId="23" applyFill="1" applyBorder="1" applyAlignment="1">
      <alignment wrapText="1"/>
    </xf>
    <xf numFmtId="0" fontId="16" fillId="0" borderId="0" xfId="23" quotePrefix="1" applyFont="1" applyFill="1" applyBorder="1" applyAlignment="1">
      <alignment horizontal="left"/>
    </xf>
    <xf numFmtId="0" fontId="8" fillId="0" borderId="0" xfId="23" applyFont="1" applyFill="1" applyAlignment="1"/>
    <xf numFmtId="0" fontId="9" fillId="0" borderId="0" xfId="2" applyFont="1" applyBorder="1" applyAlignment="1"/>
    <xf numFmtId="0" fontId="13" fillId="0" borderId="0" xfId="23" applyFont="1" applyFill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3" applyFont="1" applyFill="1" applyBorder="1" applyAlignment="1">
      <alignment horizontal="center" vertical="center"/>
    </xf>
    <xf numFmtId="0" fontId="10" fillId="3" borderId="2" xfId="23" applyFont="1" applyFill="1" applyBorder="1" applyAlignment="1">
      <alignment horizontal="center" vertical="center"/>
    </xf>
    <xf numFmtId="0" fontId="9" fillId="3" borderId="2" xfId="23" applyFont="1" applyFill="1" applyBorder="1" applyAlignment="1">
      <alignment horizontal="center" vertical="center" wrapText="1"/>
    </xf>
    <xf numFmtId="0" fontId="11" fillId="3" borderId="2" xfId="23" applyFont="1" applyFill="1" applyBorder="1" applyAlignment="1">
      <alignment horizontal="center" vertical="center" wrapText="1"/>
    </xf>
    <xf numFmtId="0" fontId="11" fillId="3" borderId="2" xfId="23" applyFont="1" applyFill="1" applyBorder="1" applyAlignment="1">
      <alignment horizontal="center" vertical="center" wrapText="1" shrinkToFit="1"/>
    </xf>
    <xf numFmtId="0" fontId="9" fillId="0" borderId="2" xfId="23" applyFont="1" applyFill="1" applyBorder="1" applyAlignment="1">
      <alignment vertical="center"/>
    </xf>
    <xf numFmtId="0" fontId="13" fillId="0" borderId="2" xfId="23" applyFont="1" applyFill="1" applyBorder="1" applyAlignment="1">
      <alignment vertical="center"/>
    </xf>
    <xf numFmtId="0" fontId="7" fillId="0" borderId="2" xfId="23" applyFont="1" applyFill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4" fontId="13" fillId="0" borderId="2" xfId="23" applyNumberFormat="1" applyFont="1" applyFill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 applyFill="1" applyAlignment="1"/>
    <xf numFmtId="0" fontId="7" fillId="0" borderId="2" xfId="32" applyFont="1" applyFill="1" applyBorder="1"/>
    <xf numFmtId="44" fontId="13" fillId="0" borderId="2" xfId="32" applyNumberFormat="1" applyFont="1" applyFill="1" applyBorder="1"/>
    <xf numFmtId="0" fontId="9" fillId="0" borderId="2" xfId="32" applyFont="1" applyFill="1" applyBorder="1"/>
    <xf numFmtId="0" fontId="7" fillId="0" borderId="0" xfId="23" applyFont="1" applyFill="1" applyBorder="1"/>
    <xf numFmtId="0" fontId="9" fillId="0" borderId="4" xfId="23" applyFont="1" applyFill="1" applyBorder="1"/>
    <xf numFmtId="44" fontId="9" fillId="0" borderId="5" xfId="30" applyFont="1" applyFill="1" applyBorder="1"/>
    <xf numFmtId="44" fontId="9" fillId="0" borderId="5" xfId="30" applyFont="1" applyFill="1" applyBorder="1" applyAlignment="1">
      <alignment wrapText="1"/>
    </xf>
    <xf numFmtId="0" fontId="9" fillId="0" borderId="0" xfId="23" applyFont="1" applyFill="1" applyBorder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0" xfId="32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3" applyFont="1" applyFill="1" applyBorder="1" applyAlignment="1">
      <alignment horizontal="center"/>
    </xf>
    <xf numFmtId="0" fontId="5" fillId="0" borderId="0" xfId="23" applyFont="1" applyFill="1" applyBorder="1" applyAlignment="1">
      <alignment horizontal="center" wrapText="1"/>
    </xf>
    <xf numFmtId="0" fontId="6" fillId="0" borderId="0" xfId="23" applyFont="1" applyFill="1" applyBorder="1" applyAlignment="1">
      <alignment horizontal="center"/>
    </xf>
    <xf numFmtId="0" fontId="6" fillId="0" borderId="0" xfId="23" applyFont="1" applyFill="1" applyBorder="1" applyAlignment="1">
      <alignment horizontal="center" wrapText="1"/>
    </xf>
    <xf numFmtId="0" fontId="13" fillId="0" borderId="0" xfId="33" applyFont="1" applyFill="1" applyBorder="1"/>
    <xf numFmtId="44" fontId="13" fillId="0" borderId="0" xfId="34" applyFont="1" applyFill="1" applyBorder="1"/>
    <xf numFmtId="44" fontId="13" fillId="0" borderId="0" xfId="34" applyFont="1" applyFill="1" applyBorder="1" applyAlignment="1">
      <alignment wrapText="1"/>
    </xf>
    <xf numFmtId="0" fontId="9" fillId="5" borderId="2" xfId="33" applyFont="1" applyFill="1" applyBorder="1" applyAlignment="1">
      <alignment horizontal="left" vertical="center"/>
    </xf>
    <xf numFmtId="0" fontId="10" fillId="5" borderId="2" xfId="33" applyFont="1" applyFill="1" applyBorder="1" applyAlignment="1">
      <alignment horizontal="left" vertical="center"/>
    </xf>
    <xf numFmtId="0" fontId="9" fillId="5" borderId="2" xfId="2" applyFont="1" applyFill="1" applyBorder="1" applyAlignment="1">
      <alignment horizontal="left" vertical="center"/>
    </xf>
    <xf numFmtId="0" fontId="9" fillId="5" borderId="2" xfId="2" applyFont="1" applyFill="1" applyBorder="1" applyAlignment="1">
      <alignment horizontal="left" vertical="center" wrapText="1"/>
    </xf>
    <xf numFmtId="0" fontId="9" fillId="5" borderId="2" xfId="33" applyFont="1" applyFill="1" applyBorder="1" applyAlignment="1">
      <alignment horizontal="center" vertical="center"/>
    </xf>
    <xf numFmtId="0" fontId="9" fillId="5" borderId="2" xfId="33" applyFont="1" applyFill="1" applyBorder="1" applyAlignment="1">
      <alignment horizontal="center" vertical="center" wrapText="1"/>
    </xf>
    <xf numFmtId="0" fontId="11" fillId="5" borderId="2" xfId="33" applyFont="1" applyFill="1" applyBorder="1" applyAlignment="1">
      <alignment horizontal="left" vertical="center" wrapText="1"/>
    </xf>
    <xf numFmtId="0" fontId="11" fillId="5" borderId="2" xfId="33" applyFont="1" applyFill="1" applyBorder="1" applyAlignment="1">
      <alignment horizontal="left" vertical="center" wrapText="1" shrinkToFit="1"/>
    </xf>
    <xf numFmtId="0" fontId="9" fillId="0" borderId="2" xfId="33" applyFont="1" applyFill="1" applyBorder="1"/>
    <xf numFmtId="0" fontId="7" fillId="0" borderId="2" xfId="33" applyFont="1" applyFill="1" applyBorder="1"/>
    <xf numFmtId="44" fontId="13" fillId="0" borderId="2" xfId="34" applyFont="1" applyFill="1" applyBorder="1"/>
    <xf numFmtId="44" fontId="13" fillId="0" borderId="2" xfId="34" applyFont="1" applyFill="1" applyBorder="1" applyAlignment="1">
      <alignment wrapText="1"/>
    </xf>
    <xf numFmtId="44" fontId="13" fillId="0" borderId="2" xfId="33" applyNumberFormat="1" applyFont="1" applyFill="1" applyBorder="1"/>
    <xf numFmtId="0" fontId="9" fillId="0" borderId="0" xfId="33" applyFont="1" applyFill="1" applyBorder="1"/>
    <xf numFmtId="0" fontId="7" fillId="0" borderId="0" xfId="33" applyFont="1" applyFill="1" applyBorder="1"/>
    <xf numFmtId="0" fontId="9" fillId="0" borderId="4" xfId="33" applyFont="1" applyFill="1" applyBorder="1"/>
    <xf numFmtId="44" fontId="9" fillId="0" borderId="5" xfId="34" applyFont="1" applyFill="1" applyBorder="1"/>
    <xf numFmtId="44" fontId="9" fillId="0" borderId="5" xfId="34" applyFont="1" applyFill="1" applyBorder="1" applyAlignment="1">
      <alignment wrapText="1"/>
    </xf>
    <xf numFmtId="0" fontId="13" fillId="0" borderId="0" xfId="33" applyFont="1" applyFill="1"/>
    <xf numFmtId="0" fontId="14" fillId="0" borderId="0" xfId="0" applyFont="1" applyFill="1" applyBorder="1"/>
    <xf numFmtId="0" fontId="13" fillId="0" borderId="0" xfId="35" applyFont="1" applyFill="1"/>
    <xf numFmtId="44" fontId="13" fillId="0" borderId="0" xfId="24" applyFont="1" applyFill="1"/>
    <xf numFmtId="44" fontId="13" fillId="0" borderId="0" xfId="24" applyFont="1" applyFill="1" applyAlignment="1">
      <alignment wrapText="1"/>
    </xf>
    <xf numFmtId="0" fontId="9" fillId="0" borderId="0" xfId="35" applyFont="1" applyFill="1"/>
    <xf numFmtId="0" fontId="9" fillId="3" borderId="2" xfId="35" applyFont="1" applyFill="1" applyBorder="1" applyAlignment="1">
      <alignment horizontal="center" vertical="center"/>
    </xf>
    <xf numFmtId="0" fontId="10" fillId="3" borderId="2" xfId="35" applyFont="1" applyFill="1" applyBorder="1" applyAlignment="1">
      <alignment horizontal="center" vertical="center"/>
    </xf>
    <xf numFmtId="0" fontId="9" fillId="3" borderId="2" xfId="35" applyFont="1" applyFill="1" applyBorder="1" applyAlignment="1">
      <alignment horizontal="center" vertical="center" wrapText="1"/>
    </xf>
    <xf numFmtId="0" fontId="11" fillId="3" borderId="2" xfId="35" applyFont="1" applyFill="1" applyBorder="1" applyAlignment="1">
      <alignment horizontal="center" vertical="center" wrapText="1"/>
    </xf>
    <xf numFmtId="0" fontId="11" fillId="3" borderId="2" xfId="35" applyFont="1" applyFill="1" applyBorder="1" applyAlignment="1">
      <alignment horizontal="center" vertical="center" wrapText="1" shrinkToFit="1"/>
    </xf>
    <xf numFmtId="0" fontId="0" fillId="4" borderId="0" xfId="0" applyFill="1"/>
    <xf numFmtId="0" fontId="9" fillId="0" borderId="2" xfId="35" applyFont="1" applyFill="1" applyBorder="1"/>
    <xf numFmtId="0" fontId="7" fillId="0" borderId="2" xfId="35" applyFont="1" applyFill="1" applyBorder="1"/>
    <xf numFmtId="0" fontId="13" fillId="0" borderId="2" xfId="35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5" applyNumberFormat="1" applyFont="1" applyFill="1" applyBorder="1"/>
    <xf numFmtId="0" fontId="9" fillId="0" borderId="0" xfId="35" applyFont="1" applyFill="1" applyBorder="1"/>
    <xf numFmtId="0" fontId="7" fillId="0" borderId="0" xfId="35" applyFont="1" applyFill="1" applyBorder="1"/>
    <xf numFmtId="44" fontId="9" fillId="0" borderId="5" xfId="24" applyFont="1" applyFill="1" applyBorder="1"/>
    <xf numFmtId="44" fontId="9" fillId="0" borderId="5" xfId="24" applyFont="1" applyFill="1" applyBorder="1" applyAlignment="1">
      <alignment wrapText="1"/>
    </xf>
    <xf numFmtId="0" fontId="13" fillId="0" borderId="0" xfId="35" applyFont="1" applyFill="1" applyBorder="1"/>
    <xf numFmtId="44" fontId="9" fillId="0" borderId="0" xfId="24" applyFont="1" applyFill="1" applyBorder="1"/>
    <xf numFmtId="44" fontId="9" fillId="0" borderId="0" xfId="24" applyFont="1" applyFill="1" applyBorder="1" applyAlignment="1">
      <alignment wrapText="1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0" xfId="32" applyFont="1" applyFill="1" applyBorder="1"/>
    <xf numFmtId="44" fontId="13" fillId="0" borderId="0" xfId="36" applyFont="1" applyFill="1" applyBorder="1"/>
    <xf numFmtId="44" fontId="13" fillId="0" borderId="0" xfId="36" applyFont="1" applyFill="1" applyBorder="1" applyAlignment="1">
      <alignment wrapText="1"/>
    </xf>
    <xf numFmtId="0" fontId="9" fillId="3" borderId="2" xfId="32" applyFont="1" applyFill="1" applyBorder="1" applyAlignment="1">
      <alignment horizontal="center" vertical="center"/>
    </xf>
    <xf numFmtId="0" fontId="10" fillId="3" borderId="2" xfId="32" applyFont="1" applyFill="1" applyBorder="1" applyAlignment="1">
      <alignment horizontal="center" vertical="center"/>
    </xf>
    <xf numFmtId="0" fontId="9" fillId="3" borderId="2" xfId="32" applyFont="1" applyFill="1" applyBorder="1" applyAlignment="1">
      <alignment horizontal="center" vertical="center" wrapText="1"/>
    </xf>
    <xf numFmtId="0" fontId="11" fillId="3" borderId="2" xfId="32" applyFont="1" applyFill="1" applyBorder="1" applyAlignment="1">
      <alignment horizontal="center" vertical="center" wrapText="1"/>
    </xf>
    <xf numFmtId="0" fontId="11" fillId="3" borderId="2" xfId="32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7" fillId="0" borderId="0" xfId="32" applyFont="1" applyFill="1" applyBorder="1"/>
    <xf numFmtId="44" fontId="9" fillId="0" borderId="5" xfId="36" applyFont="1" applyFill="1" applyBorder="1"/>
    <xf numFmtId="44" fontId="9" fillId="0" borderId="5" xfId="36" applyFont="1" applyFill="1" applyBorder="1" applyAlignment="1">
      <alignment wrapText="1"/>
    </xf>
    <xf numFmtId="0" fontId="13" fillId="0" borderId="0" xfId="32" applyFont="1" applyFill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8" fillId="0" borderId="0" xfId="2" applyFont="1" applyBorder="1" applyAlignment="1">
      <alignment horizontal="left" wrapText="1"/>
    </xf>
    <xf numFmtId="44" fontId="13" fillId="0" borderId="8" xfId="3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21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0" fillId="4" borderId="8" xfId="0" applyFill="1" applyBorder="1"/>
    <xf numFmtId="0" fontId="9" fillId="0" borderId="8" xfId="0" applyFont="1" applyFill="1" applyBorder="1"/>
    <xf numFmtId="0" fontId="13" fillId="0" borderId="8" xfId="0" applyFont="1" applyFill="1" applyBorder="1" applyAlignment="1">
      <alignment horizontal="center"/>
    </xf>
    <xf numFmtId="44" fontId="13" fillId="0" borderId="8" xfId="6" applyFont="1" applyFill="1" applyBorder="1" applyAlignment="1">
      <alignment wrapText="1"/>
    </xf>
    <xf numFmtId="44" fontId="13" fillId="0" borderId="8" xfId="8" applyFont="1" applyFill="1" applyBorder="1"/>
    <xf numFmtId="44" fontId="13" fillId="0" borderId="8" xfId="8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9" fillId="0" borderId="13" xfId="8" applyFont="1" applyFill="1" applyBorder="1" applyAlignment="1">
      <alignment wrapText="1"/>
    </xf>
    <xf numFmtId="44" fontId="9" fillId="0" borderId="13" xfId="8" applyFont="1" applyFill="1" applyBorder="1"/>
    <xf numFmtId="0" fontId="16" fillId="0" borderId="0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9" fillId="0" borderId="2" xfId="23" applyFont="1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0" fontId="14" fillId="0" borderId="2" xfId="0" applyFont="1" applyBorder="1"/>
    <xf numFmtId="0" fontId="0" fillId="0" borderId="2" xfId="0" applyBorder="1" applyAlignment="1">
      <alignment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 vertical="center"/>
    </xf>
    <xf numFmtId="44" fontId="2" fillId="0" borderId="16" xfId="0" applyNumberFormat="1" applyFont="1" applyFill="1" applyBorder="1"/>
    <xf numFmtId="44" fontId="13" fillId="0" borderId="0" xfId="30" applyFont="1" applyFill="1" applyBorder="1"/>
    <xf numFmtId="44" fontId="13" fillId="0" borderId="0" xfId="24" applyFont="1" applyFill="1" applyBorder="1"/>
    <xf numFmtId="0" fontId="14" fillId="0" borderId="0" xfId="0" applyFont="1"/>
    <xf numFmtId="0" fontId="0" fillId="0" borderId="0" xfId="0" applyBorder="1"/>
    <xf numFmtId="0" fontId="0" fillId="0" borderId="7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8" fillId="0" borderId="0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6" fillId="0" borderId="0" xfId="35" applyFont="1" applyFill="1" applyAlignment="1">
      <alignment horizontal="center"/>
    </xf>
    <xf numFmtId="0" fontId="6" fillId="0" borderId="0" xfId="23" applyFont="1" applyFill="1" applyBorder="1" applyAlignment="1">
      <alignment horizontal="center"/>
    </xf>
    <xf numFmtId="0" fontId="6" fillId="0" borderId="0" xfId="23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18" fillId="0" borderId="0" xfId="2" applyFont="1" applyBorder="1" applyAlignment="1">
      <alignment horizontal="left" wrapText="1"/>
    </xf>
    <xf numFmtId="0" fontId="18" fillId="0" borderId="1" xfId="2" applyFont="1" applyBorder="1" applyAlignment="1">
      <alignment horizontal="left" wrapText="1"/>
    </xf>
    <xf numFmtId="0" fontId="6" fillId="0" borderId="0" xfId="25" applyFont="1" applyFill="1" applyBorder="1" applyAlignment="1">
      <alignment horizontal="center"/>
    </xf>
    <xf numFmtId="0" fontId="6" fillId="0" borderId="0" xfId="18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6" fillId="0" borderId="0" xfId="21" applyFont="1" applyFill="1" applyBorder="1" applyAlignment="1">
      <alignment horizontal="center"/>
    </xf>
    <xf numFmtId="0" fontId="6" fillId="0" borderId="0" xfId="10" quotePrefix="1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6"/>
    <cellStyle name="Moneda 13" xfId="16"/>
    <cellStyle name="Moneda 14" xfId="29"/>
    <cellStyle name="Moneda 15" xfId="30"/>
    <cellStyle name="Moneda 16" xfId="34"/>
    <cellStyle name="Moneda 17" xfId="24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2"/>
    <cellStyle name="Normal" xfId="0" builtinId="0"/>
    <cellStyle name="Normal 10" xfId="25"/>
    <cellStyle name="Normal 11" xfId="21"/>
    <cellStyle name="Normal 12" xfId="18"/>
    <cellStyle name="Normal 13" xfId="27"/>
    <cellStyle name="Normal 14" xfId="28"/>
    <cellStyle name="Normal 15" xfId="23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9"/>
  <sheetViews>
    <sheetView tabSelected="1" topLeftCell="B238" zoomScaleNormal="100" zoomScaleSheetLayoutView="100" workbookViewId="0">
      <selection activeCell="E329" sqref="E1:E1048576"/>
    </sheetView>
  </sheetViews>
  <sheetFormatPr baseColWidth="10" defaultRowHeight="15" x14ac:dyDescent="0.25"/>
  <cols>
    <col min="1" max="1" width="11.140625" hidden="1" customWidth="1"/>
    <col min="2" max="2" width="1.5703125" customWidth="1"/>
    <col min="3" max="3" width="37.7109375" customWidth="1"/>
    <col min="4" max="4" width="45.140625" style="490" bestFit="1" customWidth="1"/>
    <col min="5" max="5" width="10" customWidth="1"/>
    <col min="6" max="6" width="14.140625" customWidth="1"/>
    <col min="7" max="8" width="13" hidden="1" customWidth="1"/>
    <col min="9" max="9" width="11.85546875" style="83" customWidth="1"/>
    <col min="10" max="10" width="12.7109375" customWidth="1"/>
    <col min="11" max="11" width="12.85546875" style="83" customWidth="1"/>
    <col min="12" max="12" width="12.5703125" hidden="1" customWidth="1"/>
    <col min="13" max="13" width="12.5703125" customWidth="1"/>
    <col min="14" max="14" width="13" customWidth="1"/>
    <col min="15" max="15" width="33.140625" customWidth="1"/>
    <col min="16" max="16" width="11.42578125" style="1"/>
  </cols>
  <sheetData>
    <row r="1" spans="1:18" ht="29.25" x14ac:dyDescent="0.5">
      <c r="C1" s="496" t="s">
        <v>0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</row>
    <row r="2" spans="1:18" ht="23.25" x14ac:dyDescent="0.35">
      <c r="C2" s="497" t="s">
        <v>1</v>
      </c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</row>
    <row r="3" spans="1:18" ht="15.75" x14ac:dyDescent="0.25">
      <c r="C3" s="2" t="s">
        <v>2</v>
      </c>
      <c r="D3" s="4"/>
      <c r="E3" s="3"/>
      <c r="F3" s="3"/>
      <c r="G3" s="3"/>
      <c r="H3" s="3"/>
      <c r="I3" s="5"/>
      <c r="J3" s="3"/>
      <c r="K3" s="6"/>
      <c r="L3" s="3"/>
      <c r="M3" s="3"/>
      <c r="N3" s="3"/>
      <c r="O3" s="7" t="s">
        <v>3</v>
      </c>
    </row>
    <row r="4" spans="1:18" ht="25.5" customHeight="1" x14ac:dyDescent="0.25">
      <c r="C4" s="518" t="s">
        <v>4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01" t="s">
        <v>5</v>
      </c>
    </row>
    <row r="5" spans="1:18" ht="18.75" customHeight="1" x14ac:dyDescent="0.25">
      <c r="C5" s="8" t="s">
        <v>6</v>
      </c>
      <c r="D5" s="9"/>
      <c r="E5" s="3"/>
      <c r="F5" s="3"/>
      <c r="G5" s="3"/>
      <c r="H5" s="3"/>
      <c r="I5" s="5"/>
      <c r="J5" s="3"/>
      <c r="K5" s="6"/>
      <c r="L5" s="3"/>
      <c r="M5" s="3"/>
      <c r="N5" s="3"/>
      <c r="O5" s="502"/>
    </row>
    <row r="6" spans="1:18" ht="22.5" x14ac:dyDescent="0.25">
      <c r="C6" s="10" t="s">
        <v>7</v>
      </c>
      <c r="D6" s="11" t="s">
        <v>8</v>
      </c>
      <c r="E6" s="10" t="s">
        <v>9</v>
      </c>
      <c r="F6" s="10" t="s">
        <v>10</v>
      </c>
      <c r="G6" s="10"/>
      <c r="H6" s="10"/>
      <c r="I6" s="12" t="s">
        <v>11</v>
      </c>
      <c r="J6" s="10" t="s">
        <v>12</v>
      </c>
      <c r="K6" s="13" t="s">
        <v>13</v>
      </c>
      <c r="L6" s="14" t="s">
        <v>14</v>
      </c>
      <c r="M6" s="14"/>
      <c r="N6" s="15" t="s">
        <v>15</v>
      </c>
      <c r="O6" s="10" t="s">
        <v>16</v>
      </c>
    </row>
    <row r="7" spans="1:18" ht="20.25" customHeight="1" x14ac:dyDescent="0.25">
      <c r="A7" s="16"/>
      <c r="B7" s="17"/>
      <c r="C7" s="18" t="s">
        <v>17</v>
      </c>
      <c r="D7" s="19" t="s">
        <v>18</v>
      </c>
      <c r="E7" s="20">
        <v>15</v>
      </c>
      <c r="F7" s="21">
        <v>2501.5700000000002</v>
      </c>
      <c r="G7" s="21">
        <f>F7*2</f>
        <v>5003.1400000000003</v>
      </c>
      <c r="H7" s="21">
        <f>(I7*24)*9</f>
        <v>27016.956000000006</v>
      </c>
      <c r="I7" s="22">
        <f t="shared" ref="I7:I15" si="0">F7*0.05</f>
        <v>125.07850000000002</v>
      </c>
      <c r="J7" s="21">
        <v>0</v>
      </c>
      <c r="K7" s="22">
        <v>9.58</v>
      </c>
      <c r="L7" s="21">
        <v>0</v>
      </c>
      <c r="M7" s="21"/>
      <c r="N7" s="21">
        <f t="shared" ref="N7:N15" si="1">F7+I7-J7+K7-L7</f>
        <v>2636.2285000000002</v>
      </c>
      <c r="O7" s="23"/>
      <c r="Q7" s="24"/>
    </row>
    <row r="8" spans="1:18" ht="20.25" customHeight="1" x14ac:dyDescent="0.25">
      <c r="A8" s="16"/>
      <c r="B8" s="17"/>
      <c r="C8" s="18" t="s">
        <v>19</v>
      </c>
      <c r="D8" s="19" t="s">
        <v>18</v>
      </c>
      <c r="E8" s="20">
        <v>15</v>
      </c>
      <c r="F8" s="21">
        <v>2501.5700000000002</v>
      </c>
      <c r="G8" s="21">
        <f t="shared" ref="G8:G15" si="2">F8*2</f>
        <v>5003.1400000000003</v>
      </c>
      <c r="H8" s="21">
        <f t="shared" ref="H8:H15" si="3">(I8*24)*9</f>
        <v>27016.956000000006</v>
      </c>
      <c r="I8" s="22">
        <f t="shared" si="0"/>
        <v>125.07850000000002</v>
      </c>
      <c r="J8" s="21">
        <v>0</v>
      </c>
      <c r="K8" s="22">
        <v>9.58</v>
      </c>
      <c r="L8" s="21">
        <v>0</v>
      </c>
      <c r="M8" s="21"/>
      <c r="N8" s="21">
        <f t="shared" si="1"/>
        <v>2636.2285000000002</v>
      </c>
      <c r="O8" s="23"/>
    </row>
    <row r="9" spans="1:18" ht="20.25" customHeight="1" x14ac:dyDescent="0.25">
      <c r="A9" s="16"/>
      <c r="B9" s="17"/>
      <c r="C9" s="18" t="s">
        <v>20</v>
      </c>
      <c r="D9" s="19" t="s">
        <v>18</v>
      </c>
      <c r="E9" s="20">
        <v>15</v>
      </c>
      <c r="F9" s="21">
        <v>2501.5700000000002</v>
      </c>
      <c r="G9" s="21">
        <f t="shared" si="2"/>
        <v>5003.1400000000003</v>
      </c>
      <c r="H9" s="21">
        <f t="shared" si="3"/>
        <v>27016.956000000006</v>
      </c>
      <c r="I9" s="22">
        <f t="shared" si="0"/>
        <v>125.07850000000002</v>
      </c>
      <c r="J9" s="21">
        <v>0</v>
      </c>
      <c r="K9" s="22">
        <v>9.58</v>
      </c>
      <c r="L9" s="21">
        <v>0</v>
      </c>
      <c r="M9" s="21"/>
      <c r="N9" s="21">
        <f t="shared" si="1"/>
        <v>2636.2285000000002</v>
      </c>
      <c r="O9" s="25"/>
      <c r="P9" s="26"/>
    </row>
    <row r="10" spans="1:18" ht="20.25" customHeight="1" x14ac:dyDescent="0.25">
      <c r="A10" s="16"/>
      <c r="B10" s="17"/>
      <c r="C10" s="18" t="s">
        <v>21</v>
      </c>
      <c r="D10" s="19" t="s">
        <v>18</v>
      </c>
      <c r="E10" s="20">
        <v>15</v>
      </c>
      <c r="F10" s="21">
        <v>2501.5700000000002</v>
      </c>
      <c r="G10" s="21">
        <f t="shared" si="2"/>
        <v>5003.1400000000003</v>
      </c>
      <c r="H10" s="21">
        <f t="shared" si="3"/>
        <v>27016.956000000006</v>
      </c>
      <c r="I10" s="22">
        <f t="shared" si="0"/>
        <v>125.07850000000002</v>
      </c>
      <c r="J10" s="21">
        <v>0</v>
      </c>
      <c r="K10" s="22">
        <v>9.58</v>
      </c>
      <c r="L10" s="21">
        <v>0</v>
      </c>
      <c r="M10" s="21"/>
      <c r="N10" s="21">
        <f t="shared" si="1"/>
        <v>2636.2285000000002</v>
      </c>
      <c r="O10" s="23"/>
    </row>
    <row r="11" spans="1:18" ht="20.25" customHeight="1" x14ac:dyDescent="0.25">
      <c r="A11" s="16"/>
      <c r="B11" s="17"/>
      <c r="C11" s="18" t="s">
        <v>22</v>
      </c>
      <c r="D11" s="19" t="s">
        <v>18</v>
      </c>
      <c r="E11" s="20">
        <v>15</v>
      </c>
      <c r="F11" s="21">
        <v>2501.5700000000002</v>
      </c>
      <c r="G11" s="21">
        <f t="shared" si="2"/>
        <v>5003.1400000000003</v>
      </c>
      <c r="H11" s="21">
        <f t="shared" si="3"/>
        <v>27016.956000000006</v>
      </c>
      <c r="I11" s="22">
        <f t="shared" si="0"/>
        <v>125.07850000000002</v>
      </c>
      <c r="J11" s="21">
        <v>0</v>
      </c>
      <c r="K11" s="22">
        <v>9.58</v>
      </c>
      <c r="L11" s="21">
        <v>0</v>
      </c>
      <c r="M11" s="21"/>
      <c r="N11" s="21">
        <f t="shared" si="1"/>
        <v>2636.2285000000002</v>
      </c>
      <c r="O11" s="23"/>
      <c r="Q11" s="24"/>
    </row>
    <row r="12" spans="1:18" ht="20.25" customHeight="1" x14ac:dyDescent="0.25">
      <c r="A12" s="16"/>
      <c r="B12" s="17"/>
      <c r="C12" s="18" t="s">
        <v>23</v>
      </c>
      <c r="D12" s="19" t="s">
        <v>18</v>
      </c>
      <c r="E12" s="20">
        <v>15</v>
      </c>
      <c r="F12" s="21">
        <v>2501.5700000000002</v>
      </c>
      <c r="G12" s="21">
        <f t="shared" si="2"/>
        <v>5003.1400000000003</v>
      </c>
      <c r="H12" s="21">
        <f t="shared" si="3"/>
        <v>27016.956000000006</v>
      </c>
      <c r="I12" s="22">
        <f t="shared" si="0"/>
        <v>125.07850000000002</v>
      </c>
      <c r="J12" s="21">
        <v>0</v>
      </c>
      <c r="K12" s="22">
        <v>9.58</v>
      </c>
      <c r="L12" s="21">
        <v>0</v>
      </c>
      <c r="M12" s="21"/>
      <c r="N12" s="21">
        <f t="shared" si="1"/>
        <v>2636.2285000000002</v>
      </c>
      <c r="O12" s="23"/>
    </row>
    <row r="13" spans="1:18" ht="20.25" customHeight="1" x14ac:dyDescent="0.25">
      <c r="A13" s="27"/>
      <c r="C13" s="28" t="s">
        <v>24</v>
      </c>
      <c r="D13" s="19" t="s">
        <v>18</v>
      </c>
      <c r="E13" s="20">
        <v>15</v>
      </c>
      <c r="F13" s="21">
        <v>2501.5700000000002</v>
      </c>
      <c r="G13" s="21">
        <f t="shared" si="2"/>
        <v>5003.1400000000003</v>
      </c>
      <c r="H13" s="21">
        <f t="shared" si="3"/>
        <v>27016.956000000006</v>
      </c>
      <c r="I13" s="22">
        <f t="shared" si="0"/>
        <v>125.07850000000002</v>
      </c>
      <c r="J13" s="21">
        <v>0</v>
      </c>
      <c r="K13" s="22">
        <v>9.58</v>
      </c>
      <c r="L13" s="21">
        <v>0</v>
      </c>
      <c r="M13" s="21"/>
      <c r="N13" s="21">
        <f t="shared" si="1"/>
        <v>2636.2285000000002</v>
      </c>
      <c r="O13" s="23"/>
      <c r="Q13" s="29"/>
    </row>
    <row r="14" spans="1:18" ht="20.25" customHeight="1" x14ac:dyDescent="0.25">
      <c r="A14" s="16"/>
      <c r="B14" s="17"/>
      <c r="C14" s="30" t="s">
        <v>25</v>
      </c>
      <c r="D14" s="19" t="s">
        <v>18</v>
      </c>
      <c r="E14" s="20">
        <v>15</v>
      </c>
      <c r="F14" s="21">
        <v>2501.5700000000002</v>
      </c>
      <c r="G14" s="21">
        <f t="shared" si="2"/>
        <v>5003.1400000000003</v>
      </c>
      <c r="H14" s="21">
        <f t="shared" si="3"/>
        <v>27016.956000000006</v>
      </c>
      <c r="I14" s="22">
        <f t="shared" si="0"/>
        <v>125.07850000000002</v>
      </c>
      <c r="J14" s="21">
        <v>0</v>
      </c>
      <c r="K14" s="22">
        <v>9.58</v>
      </c>
      <c r="L14" s="21">
        <v>0</v>
      </c>
      <c r="M14" s="21"/>
      <c r="N14" s="21">
        <f t="shared" si="1"/>
        <v>2636.2285000000002</v>
      </c>
      <c r="O14" s="23"/>
    </row>
    <row r="15" spans="1:18" ht="20.25" customHeight="1" x14ac:dyDescent="0.25">
      <c r="A15" s="16"/>
      <c r="B15" s="17"/>
      <c r="C15" s="30" t="s">
        <v>26</v>
      </c>
      <c r="D15" s="19" t="s">
        <v>18</v>
      </c>
      <c r="E15" s="20">
        <v>15</v>
      </c>
      <c r="F15" s="21">
        <v>2501.5700000000002</v>
      </c>
      <c r="G15" s="21">
        <f t="shared" si="2"/>
        <v>5003.1400000000003</v>
      </c>
      <c r="H15" s="21">
        <f t="shared" si="3"/>
        <v>27016.956000000006</v>
      </c>
      <c r="I15" s="22">
        <f t="shared" si="0"/>
        <v>125.07850000000002</v>
      </c>
      <c r="J15" s="21">
        <v>0</v>
      </c>
      <c r="K15" s="22">
        <v>9.58</v>
      </c>
      <c r="L15" s="21">
        <v>0</v>
      </c>
      <c r="M15" s="21"/>
      <c r="N15" s="21">
        <f t="shared" si="1"/>
        <v>2636.2285000000002</v>
      </c>
      <c r="O15" s="23"/>
    </row>
    <row r="16" spans="1:18" s="1" customFormat="1" ht="15.75" thickBot="1" x14ac:dyDescent="0.3">
      <c r="A16"/>
      <c r="B16"/>
      <c r="C16" s="31"/>
      <c r="D16" s="33"/>
      <c r="E16" s="35" t="s">
        <v>27</v>
      </c>
      <c r="F16" s="36">
        <f>SUM(F7:F15)</f>
        <v>22514.13</v>
      </c>
      <c r="G16" s="36"/>
      <c r="H16" s="36"/>
      <c r="I16" s="37">
        <f>SUM(I7:I15)</f>
        <v>1125.7065000000005</v>
      </c>
      <c r="J16" s="36">
        <f>SUM(J7:J15)</f>
        <v>0</v>
      </c>
      <c r="K16" s="37">
        <f>SUM(K7:K15)</f>
        <v>86.22</v>
      </c>
      <c r="L16" s="36">
        <f>SUM(L7:L15)</f>
        <v>0</v>
      </c>
      <c r="M16" s="36"/>
      <c r="N16" s="36">
        <f>SUM(N7:N15)</f>
        <v>23726.056500000006</v>
      </c>
      <c r="O16" s="32"/>
      <c r="Q16"/>
      <c r="R16"/>
    </row>
    <row r="17" spans="1:18" s="1" customFormat="1" ht="14.25" customHeight="1" x14ac:dyDescent="0.25">
      <c r="A17"/>
      <c r="B17"/>
      <c r="C17" s="31"/>
      <c r="D17" s="33"/>
      <c r="E17" s="38"/>
      <c r="F17" s="39"/>
      <c r="G17" s="39"/>
      <c r="H17" s="39"/>
      <c r="I17" s="40"/>
      <c r="J17" s="39"/>
      <c r="K17" s="40"/>
      <c r="L17" s="39"/>
      <c r="M17" s="39"/>
      <c r="N17" s="39"/>
      <c r="O17" s="32"/>
      <c r="Q17"/>
      <c r="R17"/>
    </row>
    <row r="18" spans="1:18" s="1" customFormat="1" x14ac:dyDescent="0.25">
      <c r="A18"/>
      <c r="B18"/>
      <c r="C18" s="31"/>
      <c r="D18" s="33"/>
      <c r="E18" s="38"/>
      <c r="F18" s="39"/>
      <c r="G18" s="39"/>
      <c r="H18" s="39"/>
      <c r="I18" s="40"/>
      <c r="J18" s="39"/>
      <c r="K18" s="40"/>
      <c r="L18" s="39"/>
      <c r="M18" s="39"/>
      <c r="N18" s="39"/>
      <c r="O18" s="32"/>
      <c r="Q18"/>
      <c r="R18"/>
    </row>
    <row r="19" spans="1:18" s="1" customFormat="1" ht="15.75" thickBot="1" x14ac:dyDescent="0.3">
      <c r="A19"/>
      <c r="B19"/>
      <c r="C19" s="41"/>
      <c r="D19" s="43"/>
      <c r="E19" s="44"/>
      <c r="F19" s="42"/>
      <c r="G19" s="42"/>
      <c r="H19" s="42"/>
      <c r="I19" s="45"/>
      <c r="J19" s="42"/>
      <c r="K19" s="45"/>
      <c r="L19" s="46"/>
      <c r="M19" s="46"/>
      <c r="N19" s="44"/>
      <c r="O19" s="46"/>
      <c r="Q19"/>
      <c r="R19"/>
    </row>
    <row r="20" spans="1:18" s="1" customFormat="1" x14ac:dyDescent="0.25">
      <c r="A20"/>
      <c r="B20"/>
      <c r="C20" s="41"/>
      <c r="D20" s="492"/>
      <c r="E20" s="46"/>
      <c r="F20" s="494" t="s">
        <v>29</v>
      </c>
      <c r="G20" s="494"/>
      <c r="H20" s="494"/>
      <c r="I20" s="494"/>
      <c r="J20" s="494"/>
      <c r="K20" s="494"/>
      <c r="L20" s="46"/>
      <c r="M20" s="46"/>
      <c r="N20" s="494" t="s">
        <v>30</v>
      </c>
      <c r="O20" s="494"/>
      <c r="Q20"/>
      <c r="R20"/>
    </row>
    <row r="21" spans="1:18" s="1" customFormat="1" ht="15.75" x14ac:dyDescent="0.25">
      <c r="A21"/>
      <c r="B21"/>
      <c r="C21" s="47"/>
      <c r="D21" s="34"/>
      <c r="E21" s="46"/>
      <c r="F21" s="495" t="s">
        <v>31</v>
      </c>
      <c r="G21" s="495"/>
      <c r="H21" s="495"/>
      <c r="I21" s="495"/>
      <c r="J21" s="495"/>
      <c r="K21" s="495"/>
      <c r="L21" s="46"/>
      <c r="M21" s="46"/>
      <c r="N21" s="495" t="s">
        <v>32</v>
      </c>
      <c r="O21" s="495"/>
      <c r="Q21"/>
      <c r="R21"/>
    </row>
    <row r="22" spans="1:18" s="1" customFormat="1" ht="15.75" x14ac:dyDescent="0.25">
      <c r="A22"/>
      <c r="B22"/>
      <c r="C22" s="47"/>
      <c r="D22" s="34"/>
      <c r="E22" s="46"/>
      <c r="F22" s="34"/>
      <c r="G22" s="34"/>
      <c r="H22" s="34"/>
      <c r="I22" s="48"/>
      <c r="J22" s="34"/>
      <c r="K22" s="48"/>
      <c r="L22" s="46"/>
      <c r="M22" s="46"/>
      <c r="N22" s="34"/>
      <c r="O22" s="34"/>
      <c r="Q22"/>
      <c r="R22"/>
    </row>
    <row r="23" spans="1:18" s="1" customFormat="1" ht="15.75" x14ac:dyDescent="0.25">
      <c r="A23"/>
      <c r="B23"/>
      <c r="C23" s="47"/>
      <c r="D23" s="34"/>
      <c r="E23" s="46"/>
      <c r="F23" s="34"/>
      <c r="G23" s="34"/>
      <c r="H23" s="34"/>
      <c r="I23" s="48"/>
      <c r="J23" s="34"/>
      <c r="K23" s="48"/>
      <c r="L23" s="46"/>
      <c r="M23" s="46"/>
      <c r="N23" s="34"/>
      <c r="O23" s="34"/>
      <c r="Q23"/>
      <c r="R23"/>
    </row>
    <row r="24" spans="1:18" s="1" customFormat="1" ht="15.75" x14ac:dyDescent="0.25">
      <c r="A24"/>
      <c r="B24"/>
      <c r="C24" s="47"/>
      <c r="D24" s="34"/>
      <c r="E24" s="46"/>
      <c r="F24" s="34"/>
      <c r="G24" s="34"/>
      <c r="H24" s="34"/>
      <c r="I24" s="48"/>
      <c r="J24" s="34"/>
      <c r="K24" s="48"/>
      <c r="L24" s="46"/>
      <c r="M24" s="46"/>
      <c r="N24" s="34"/>
      <c r="O24" s="34"/>
      <c r="Q24"/>
      <c r="R24"/>
    </row>
    <row r="25" spans="1:18" s="1" customFormat="1" ht="18.75" customHeight="1" x14ac:dyDescent="0.5">
      <c r="A25"/>
      <c r="B25" s="49"/>
      <c r="C25" s="496" t="s">
        <v>0</v>
      </c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Q25"/>
      <c r="R25"/>
    </row>
    <row r="26" spans="1:18" s="1" customFormat="1" ht="24" customHeight="1" x14ac:dyDescent="0.35">
      <c r="A26"/>
      <c r="B26" s="50"/>
      <c r="C26" s="497" t="s">
        <v>1</v>
      </c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Q26"/>
      <c r="R26"/>
    </row>
    <row r="27" spans="1:18" s="1" customFormat="1" ht="15.75" x14ac:dyDescent="0.25">
      <c r="A27"/>
      <c r="B27"/>
      <c r="C27" s="51" t="s">
        <v>2</v>
      </c>
      <c r="D27" s="53"/>
      <c r="E27" s="52"/>
      <c r="F27" s="52"/>
      <c r="G27" s="52"/>
      <c r="H27" s="52"/>
      <c r="I27" s="54"/>
      <c r="J27" s="52"/>
      <c r="K27" s="54"/>
      <c r="L27" s="52"/>
      <c r="M27" s="52"/>
      <c r="N27" s="52"/>
      <c r="O27" s="55" t="s">
        <v>3</v>
      </c>
      <c r="Q27"/>
      <c r="R27"/>
    </row>
    <row r="28" spans="1:18" s="1" customFormat="1" ht="18" customHeight="1" x14ac:dyDescent="0.25">
      <c r="A28"/>
      <c r="B28"/>
      <c r="C28" s="517" t="s">
        <v>33</v>
      </c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01" t="s">
        <v>5</v>
      </c>
      <c r="Q28"/>
      <c r="R28"/>
    </row>
    <row r="29" spans="1:18" s="1" customFormat="1" x14ac:dyDescent="0.25">
      <c r="A29"/>
      <c r="B29"/>
      <c r="C29" s="8" t="str">
        <f>C5</f>
        <v>PERIODO DEL 01 DE OCTUBRE AL 15 DE OCTUBREDE 2018.</v>
      </c>
      <c r="D29" s="56"/>
      <c r="E29" s="57"/>
      <c r="F29" s="57"/>
      <c r="G29" s="57"/>
      <c r="H29" s="57"/>
      <c r="I29" s="58"/>
      <c r="J29" s="57"/>
      <c r="K29" s="58"/>
      <c r="L29" s="57"/>
      <c r="M29" s="57"/>
      <c r="N29" s="57"/>
      <c r="O29" s="502"/>
      <c r="Q29"/>
      <c r="R29"/>
    </row>
    <row r="30" spans="1:18" s="1" customFormat="1" ht="22.5" x14ac:dyDescent="0.25">
      <c r="A30"/>
      <c r="B30"/>
      <c r="C30" s="59" t="s">
        <v>7</v>
      </c>
      <c r="D30" s="60" t="s">
        <v>8</v>
      </c>
      <c r="E30" s="61" t="s">
        <v>9</v>
      </c>
      <c r="F30" s="59" t="s">
        <v>34</v>
      </c>
      <c r="G30" s="59"/>
      <c r="H30" s="59"/>
      <c r="I30" s="12" t="s">
        <v>11</v>
      </c>
      <c r="J30" s="59" t="s">
        <v>12</v>
      </c>
      <c r="K30" s="62" t="s">
        <v>13</v>
      </c>
      <c r="L30" s="62" t="s">
        <v>14</v>
      </c>
      <c r="M30" s="62"/>
      <c r="N30" s="63" t="s">
        <v>15</v>
      </c>
      <c r="O30" s="59" t="s">
        <v>16</v>
      </c>
      <c r="Q30"/>
      <c r="R30"/>
    </row>
    <row r="31" spans="1:18" ht="18" customHeight="1" x14ac:dyDescent="0.25">
      <c r="A31" s="16" t="s">
        <v>35</v>
      </c>
      <c r="B31" s="64"/>
      <c r="C31" s="65" t="s">
        <v>28</v>
      </c>
      <c r="D31" s="66" t="s">
        <v>36</v>
      </c>
      <c r="E31" s="67">
        <v>15</v>
      </c>
      <c r="F31" s="21">
        <v>13312.35</v>
      </c>
      <c r="G31" s="21">
        <f>F31*2</f>
        <v>26624.7</v>
      </c>
      <c r="H31" s="21">
        <f>I31*24</f>
        <v>15974.820000000002</v>
      </c>
      <c r="I31" s="68">
        <f>F31*0.05</f>
        <v>665.61750000000006</v>
      </c>
      <c r="J31" s="69">
        <v>2234.7399999999998</v>
      </c>
      <c r="K31" s="68">
        <v>0</v>
      </c>
      <c r="L31" s="69">
        <v>0</v>
      </c>
      <c r="M31" s="69"/>
      <c r="N31" s="21">
        <f>F31+I31-J31+K31-L31</f>
        <v>11743.227500000001</v>
      </c>
      <c r="O31" s="70"/>
      <c r="Q31" s="24"/>
      <c r="R31" s="71"/>
    </row>
    <row r="32" spans="1:18" ht="18" customHeight="1" x14ac:dyDescent="0.25">
      <c r="A32" s="16" t="s">
        <v>37</v>
      </c>
      <c r="B32" s="17"/>
      <c r="C32" s="65" t="s">
        <v>38</v>
      </c>
      <c r="D32" s="66" t="s">
        <v>39</v>
      </c>
      <c r="E32" s="67">
        <v>15</v>
      </c>
      <c r="F32" s="21">
        <v>2261.37</v>
      </c>
      <c r="G32" s="21">
        <f>F32*2</f>
        <v>4522.74</v>
      </c>
      <c r="H32" s="21">
        <f>I32*24</f>
        <v>2713.6440000000002</v>
      </c>
      <c r="I32" s="68">
        <f>F32*0.05</f>
        <v>113.0685</v>
      </c>
      <c r="J32" s="72">
        <v>0</v>
      </c>
      <c r="K32" s="73">
        <v>42.74</v>
      </c>
      <c r="L32" s="74">
        <v>0</v>
      </c>
      <c r="M32" s="74"/>
      <c r="N32" s="21">
        <v>2600</v>
      </c>
      <c r="O32" s="75"/>
      <c r="Q32" s="76"/>
    </row>
    <row r="33" spans="1:18" ht="15.75" thickBot="1" x14ac:dyDescent="0.3">
      <c r="C33" s="77"/>
      <c r="D33" s="78"/>
      <c r="E33" s="79" t="s">
        <v>27</v>
      </c>
      <c r="F33" s="80">
        <f>SUM(F31:F32)</f>
        <v>15573.720000000001</v>
      </c>
      <c r="G33" s="80"/>
      <c r="H33" s="80"/>
      <c r="I33" s="81">
        <f>SUM(I31:I32)</f>
        <v>778.68600000000004</v>
      </c>
      <c r="J33" s="80">
        <f>SUM(J31:J32)</f>
        <v>2234.7399999999998</v>
      </c>
      <c r="K33" s="81">
        <f>SUM(K31:K32)</f>
        <v>42.74</v>
      </c>
      <c r="L33" s="80">
        <f>SUM(L31:L32)</f>
        <v>0</v>
      </c>
      <c r="M33" s="80"/>
      <c r="N33" s="80">
        <f>SUM(N31:N32)</f>
        <v>14343.227500000001</v>
      </c>
      <c r="O33" s="57"/>
    </row>
    <row r="34" spans="1:18" x14ac:dyDescent="0.25">
      <c r="C34" s="41"/>
      <c r="D34" s="82"/>
      <c r="E34" s="44"/>
      <c r="F34" s="46"/>
      <c r="G34" s="46"/>
      <c r="H34" s="46"/>
      <c r="J34" s="46"/>
      <c r="K34" s="84"/>
      <c r="L34" s="46"/>
      <c r="M34" s="46"/>
      <c r="N34" s="46"/>
      <c r="O34" s="46"/>
    </row>
    <row r="35" spans="1:18" ht="15.75" x14ac:dyDescent="0.25">
      <c r="C35" s="514" t="s">
        <v>40</v>
      </c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85"/>
    </row>
    <row r="36" spans="1:18" x14ac:dyDescent="0.25">
      <c r="C36" s="8" t="str">
        <f>C29</f>
        <v>PERIODO DEL 01 DE OCTUBRE AL 15 DE OCTUBREDE 2018.</v>
      </c>
      <c r="D36" s="56"/>
      <c r="E36" s="86"/>
      <c r="F36" s="87"/>
      <c r="G36" s="87"/>
      <c r="H36" s="87"/>
      <c r="I36" s="88"/>
      <c r="J36" s="87"/>
      <c r="K36" s="88"/>
      <c r="L36" s="87"/>
      <c r="M36" s="87"/>
      <c r="N36" s="87"/>
      <c r="O36" s="86"/>
    </row>
    <row r="37" spans="1:18" ht="19.5" customHeight="1" x14ac:dyDescent="0.25">
      <c r="C37" s="89" t="s">
        <v>7</v>
      </c>
      <c r="D37" s="90" t="s">
        <v>8</v>
      </c>
      <c r="E37" s="61" t="s">
        <v>9</v>
      </c>
      <c r="F37" s="89" t="s">
        <v>34</v>
      </c>
      <c r="G37" s="89"/>
      <c r="H37" s="89"/>
      <c r="I37" s="12" t="s">
        <v>11</v>
      </c>
      <c r="J37" s="89" t="s">
        <v>12</v>
      </c>
      <c r="K37" s="91" t="s">
        <v>13</v>
      </c>
      <c r="L37" s="92" t="s">
        <v>14</v>
      </c>
      <c r="M37" s="91" t="s">
        <v>41</v>
      </c>
      <c r="N37" s="93" t="s">
        <v>15</v>
      </c>
      <c r="O37" s="89" t="s">
        <v>16</v>
      </c>
    </row>
    <row r="38" spans="1:18" ht="18" customHeight="1" x14ac:dyDescent="0.25">
      <c r="A38" s="16" t="s">
        <v>42</v>
      </c>
      <c r="C38" s="94" t="s">
        <v>43</v>
      </c>
      <c r="D38" s="95" t="s">
        <v>31</v>
      </c>
      <c r="E38" s="96">
        <v>15</v>
      </c>
      <c r="F38" s="21">
        <v>5827.5</v>
      </c>
      <c r="G38" s="21">
        <f>F38*2</f>
        <v>11655</v>
      </c>
      <c r="H38" s="21">
        <f>I38*24</f>
        <v>6993</v>
      </c>
      <c r="I38" s="68">
        <f>F38*0.05</f>
        <v>291.375</v>
      </c>
      <c r="J38" s="74">
        <v>609.88</v>
      </c>
      <c r="K38" s="97">
        <v>0</v>
      </c>
      <c r="L38" s="98">
        <v>0</v>
      </c>
      <c r="M38" s="98"/>
      <c r="N38" s="21">
        <f>F38+I38-J38+K38-L38</f>
        <v>5508.9949999999999</v>
      </c>
      <c r="O38" s="99"/>
    </row>
    <row r="39" spans="1:18" ht="18" customHeight="1" x14ac:dyDescent="0.25">
      <c r="A39" s="16" t="s">
        <v>44</v>
      </c>
      <c r="B39" s="17"/>
      <c r="C39" s="18" t="s">
        <v>45</v>
      </c>
      <c r="D39" s="95" t="s">
        <v>46</v>
      </c>
      <c r="E39" s="96">
        <v>15</v>
      </c>
      <c r="F39" s="21">
        <v>5827.5</v>
      </c>
      <c r="G39" s="21">
        <f>F39*2</f>
        <v>11655</v>
      </c>
      <c r="H39" s="21">
        <f>I39*24</f>
        <v>6993</v>
      </c>
      <c r="I39" s="68">
        <f>F39*0.05</f>
        <v>291.375</v>
      </c>
      <c r="J39" s="74">
        <v>609.88</v>
      </c>
      <c r="K39" s="97">
        <v>0</v>
      </c>
      <c r="L39" s="74">
        <v>0</v>
      </c>
      <c r="M39" s="74"/>
      <c r="N39" s="21">
        <f>F39+I39-J39+K39-L39</f>
        <v>5508.9949999999999</v>
      </c>
      <c r="O39" s="99"/>
    </row>
    <row r="40" spans="1:18" ht="15.75" thickBot="1" x14ac:dyDescent="0.3">
      <c r="C40" s="100"/>
      <c r="D40" s="101"/>
      <c r="E40" s="102" t="s">
        <v>27</v>
      </c>
      <c r="F40" s="103">
        <f>SUM(F38:F39)</f>
        <v>11655</v>
      </c>
      <c r="G40" s="103"/>
      <c r="H40" s="103"/>
      <c r="I40" s="104">
        <f>SUM(I38:I39)</f>
        <v>582.75</v>
      </c>
      <c r="J40" s="103">
        <f>SUM(J38:J39)</f>
        <v>1219.76</v>
      </c>
      <c r="K40" s="104">
        <f>SUM(K38:K39)</f>
        <v>0</v>
      </c>
      <c r="L40" s="103">
        <f>SUM(L38:L39)</f>
        <v>0</v>
      </c>
      <c r="M40" s="103"/>
      <c r="N40" s="105">
        <f>SUM(N38:N39)</f>
        <v>11017.99</v>
      </c>
      <c r="O40" s="86"/>
    </row>
    <row r="41" spans="1:18" ht="15.75" x14ac:dyDescent="0.25">
      <c r="C41" s="515" t="s">
        <v>47</v>
      </c>
      <c r="D41" s="515"/>
      <c r="E41" s="515"/>
      <c r="F41" s="515"/>
      <c r="G41" s="515"/>
      <c r="H41" s="515"/>
      <c r="I41" s="515"/>
      <c r="J41" s="515"/>
      <c r="K41" s="515"/>
      <c r="L41" s="515"/>
      <c r="M41" s="106"/>
      <c r="N41" s="107"/>
      <c r="O41" s="508"/>
    </row>
    <row r="42" spans="1:18" x14ac:dyDescent="0.25">
      <c r="C42" s="8" t="str">
        <f>C36</f>
        <v>PERIODO DEL 01 DE OCTUBRE AL 15 DE OCTUBREDE 2018.</v>
      </c>
      <c r="D42" s="56"/>
      <c r="E42" s="108"/>
      <c r="F42" s="109"/>
      <c r="G42" s="109"/>
      <c r="H42" s="109"/>
      <c r="I42" s="110"/>
      <c r="J42" s="109"/>
      <c r="K42" s="110"/>
      <c r="L42" s="109"/>
      <c r="M42" s="109"/>
      <c r="N42" s="109"/>
      <c r="O42" s="509"/>
    </row>
    <row r="43" spans="1:18" ht="19.5" customHeight="1" x14ac:dyDescent="0.25">
      <c r="C43" s="111" t="s">
        <v>7</v>
      </c>
      <c r="D43" s="112" t="s">
        <v>8</v>
      </c>
      <c r="E43" s="61" t="s">
        <v>9</v>
      </c>
      <c r="F43" s="111" t="s">
        <v>34</v>
      </c>
      <c r="G43" s="111"/>
      <c r="H43" s="111"/>
      <c r="I43" s="12" t="s">
        <v>11</v>
      </c>
      <c r="J43" s="111" t="s">
        <v>12</v>
      </c>
      <c r="K43" s="113" t="s">
        <v>13</v>
      </c>
      <c r="L43" s="114" t="s">
        <v>14</v>
      </c>
      <c r="M43" s="114"/>
      <c r="N43" s="115" t="s">
        <v>15</v>
      </c>
      <c r="O43" s="111" t="s">
        <v>16</v>
      </c>
    </row>
    <row r="44" spans="1:18" ht="16.5" customHeight="1" x14ac:dyDescent="0.25">
      <c r="A44" s="16" t="s">
        <v>48</v>
      </c>
      <c r="C44" s="116" t="s">
        <v>49</v>
      </c>
      <c r="D44" s="117" t="s">
        <v>50</v>
      </c>
      <c r="E44" s="118">
        <v>15</v>
      </c>
      <c r="F44" s="21">
        <v>5170.2299999999996</v>
      </c>
      <c r="G44" s="21">
        <f>F44*2</f>
        <v>10340.459999999999</v>
      </c>
      <c r="H44" s="21">
        <f>I44*24</f>
        <v>6204.2759999999998</v>
      </c>
      <c r="I44" s="68">
        <f>F44*0.05</f>
        <v>258.51150000000001</v>
      </c>
      <c r="J44" s="119">
        <v>492.09</v>
      </c>
      <c r="K44" s="120">
        <v>0</v>
      </c>
      <c r="L44" s="121">
        <v>0</v>
      </c>
      <c r="M44" s="121"/>
      <c r="N44" s="21">
        <f>F44+I44-J44+K44-L44</f>
        <v>4936.651499999999</v>
      </c>
      <c r="O44" s="122"/>
      <c r="P44" s="123"/>
    </row>
    <row r="45" spans="1:18" ht="16.5" customHeight="1" x14ac:dyDescent="0.25">
      <c r="A45" s="16" t="s">
        <v>51</v>
      </c>
      <c r="C45" s="124" t="s">
        <v>52</v>
      </c>
      <c r="D45" s="117" t="s">
        <v>53</v>
      </c>
      <c r="E45" s="118">
        <v>15</v>
      </c>
      <c r="F45" s="21">
        <v>5170.2299999999996</v>
      </c>
      <c r="G45" s="21">
        <f>F45*2</f>
        <v>10340.459999999999</v>
      </c>
      <c r="H45" s="21">
        <f>I45*24</f>
        <v>6204.2759999999998</v>
      </c>
      <c r="I45" s="68">
        <f>F45*0.05</f>
        <v>258.51150000000001</v>
      </c>
      <c r="J45" s="119">
        <v>492.09</v>
      </c>
      <c r="K45" s="120">
        <v>0</v>
      </c>
      <c r="L45" s="121">
        <v>0</v>
      </c>
      <c r="M45" s="121"/>
      <c r="N45" s="21">
        <f>F45+I45-J45+K45-L45</f>
        <v>4936.651499999999</v>
      </c>
      <c r="O45" s="125"/>
    </row>
    <row r="46" spans="1:18" s="46" customFormat="1" ht="16.5" customHeight="1" x14ac:dyDescent="0.25">
      <c r="A46" s="16" t="s">
        <v>54</v>
      </c>
      <c r="C46" s="126" t="s">
        <v>55</v>
      </c>
      <c r="D46" s="128" t="s">
        <v>56</v>
      </c>
      <c r="E46" s="129">
        <v>15</v>
      </c>
      <c r="F46" s="21">
        <v>2261.37</v>
      </c>
      <c r="G46" s="21"/>
      <c r="H46" s="21"/>
      <c r="I46" s="68">
        <f>F46*0.05</f>
        <v>113.0685</v>
      </c>
      <c r="J46" s="72">
        <v>0</v>
      </c>
      <c r="K46" s="73">
        <v>42.74</v>
      </c>
      <c r="L46" s="74">
        <v>0</v>
      </c>
      <c r="M46" s="74"/>
      <c r="N46" s="21">
        <f>F46+I46-J46+K46-L46</f>
        <v>2417.1784999999995</v>
      </c>
      <c r="O46" s="130"/>
      <c r="P46" s="1"/>
    </row>
    <row r="47" spans="1:18" s="135" customFormat="1" x14ac:dyDescent="0.25">
      <c r="A47" s="16" t="s">
        <v>57</v>
      </c>
      <c r="B47"/>
      <c r="C47" s="28" t="s">
        <v>58</v>
      </c>
      <c r="D47" s="131" t="s">
        <v>59</v>
      </c>
      <c r="E47" s="132">
        <v>15</v>
      </c>
      <c r="F47" s="21">
        <v>3102.4500000000003</v>
      </c>
      <c r="G47" s="133">
        <f>F47*2</f>
        <v>6204.9000000000005</v>
      </c>
      <c r="H47" s="133">
        <f>I47*24</f>
        <v>3722.9400000000005</v>
      </c>
      <c r="I47" s="68">
        <f>F47*0.05</f>
        <v>155.12250000000003</v>
      </c>
      <c r="J47" s="72">
        <v>91.044832000000014</v>
      </c>
      <c r="K47" s="73">
        <v>0</v>
      </c>
      <c r="L47" s="72">
        <v>0</v>
      </c>
      <c r="M47" s="72"/>
      <c r="N47" s="21">
        <f>F47+I47-J47+K47-L47</f>
        <v>3166.5276680000002</v>
      </c>
      <c r="O47" s="134"/>
      <c r="P47" s="1"/>
      <c r="Q47"/>
      <c r="R47"/>
    </row>
    <row r="48" spans="1:18" ht="15.75" thickBot="1" x14ac:dyDescent="0.3">
      <c r="C48" s="136"/>
      <c r="D48" s="137"/>
      <c r="E48" s="138" t="s">
        <v>27</v>
      </c>
      <c r="F48" s="139">
        <f>SUM(F44:F47)</f>
        <v>15704.279999999999</v>
      </c>
      <c r="G48" s="139"/>
      <c r="H48" s="139"/>
      <c r="I48" s="140">
        <f>SUM(I44:I47)</f>
        <v>785.21400000000006</v>
      </c>
      <c r="J48" s="139">
        <f>SUM(J44:J47)</f>
        <v>1075.2248319999999</v>
      </c>
      <c r="K48" s="140">
        <f>SUM(K44:K47)</f>
        <v>42.74</v>
      </c>
      <c r="L48" s="139">
        <f t="shared" ref="L48" si="4">SUM(L44:L47)</f>
        <v>0</v>
      </c>
      <c r="M48" s="139"/>
      <c r="N48" s="139">
        <f>SUM(N44:N47)</f>
        <v>15457.009167999999</v>
      </c>
      <c r="O48" s="108"/>
    </row>
    <row r="49" spans="1:18" ht="15.75" x14ac:dyDescent="0.25">
      <c r="C49" s="516" t="s">
        <v>60</v>
      </c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141"/>
    </row>
    <row r="50" spans="1:18" x14ac:dyDescent="0.25">
      <c r="C50" s="8" t="str">
        <f>C42</f>
        <v>PERIODO DEL 01 DE OCTUBRE AL 15 DE OCTUBREDE 2018.</v>
      </c>
      <c r="D50" s="56"/>
      <c r="E50" s="142"/>
      <c r="F50" s="143"/>
      <c r="G50" s="143"/>
      <c r="H50" s="143"/>
      <c r="I50" s="144"/>
      <c r="J50" s="143"/>
      <c r="K50" s="144"/>
      <c r="L50" s="143"/>
      <c r="M50" s="143"/>
      <c r="N50" s="143"/>
      <c r="O50" s="142"/>
    </row>
    <row r="51" spans="1:18" ht="22.5" x14ac:dyDescent="0.25">
      <c r="C51" s="145" t="s">
        <v>7</v>
      </c>
      <c r="D51" s="146" t="s">
        <v>8</v>
      </c>
      <c r="E51" s="61" t="s">
        <v>9</v>
      </c>
      <c r="F51" s="145" t="s">
        <v>34</v>
      </c>
      <c r="G51" s="145"/>
      <c r="H51" s="145"/>
      <c r="I51" s="12" t="s">
        <v>11</v>
      </c>
      <c r="J51" s="145" t="s">
        <v>12</v>
      </c>
      <c r="K51" s="147" t="s">
        <v>13</v>
      </c>
      <c r="L51" s="148" t="s">
        <v>14</v>
      </c>
      <c r="M51" s="148"/>
      <c r="N51" s="149" t="s">
        <v>15</v>
      </c>
      <c r="O51" s="145" t="s">
        <v>16</v>
      </c>
    </row>
    <row r="52" spans="1:18" ht="15.75" customHeight="1" x14ac:dyDescent="0.25">
      <c r="A52" s="16" t="s">
        <v>61</v>
      </c>
      <c r="C52" s="116" t="s">
        <v>62</v>
      </c>
      <c r="D52" s="150" t="s">
        <v>63</v>
      </c>
      <c r="E52" s="151">
        <v>15</v>
      </c>
      <c r="F52" s="21">
        <v>3102.45</v>
      </c>
      <c r="G52" s="21">
        <f>F52*2</f>
        <v>6204.9</v>
      </c>
      <c r="H52" s="21">
        <f>I52*24</f>
        <v>3722.94</v>
      </c>
      <c r="I52" s="68">
        <f>F52*0.05</f>
        <v>155.1225</v>
      </c>
      <c r="J52" s="72">
        <v>91.04</v>
      </c>
      <c r="K52" s="73">
        <v>0</v>
      </c>
      <c r="L52" s="72">
        <v>0</v>
      </c>
      <c r="M52" s="72"/>
      <c r="N52" s="21">
        <f>F52+I52-J52+K52-L52</f>
        <v>3166.5324999999998</v>
      </c>
      <c r="O52" s="152"/>
    </row>
    <row r="53" spans="1:18" ht="14.25" customHeight="1" x14ac:dyDescent="0.25">
      <c r="A53" s="16" t="s">
        <v>64</v>
      </c>
      <c r="C53" s="116" t="s">
        <v>65</v>
      </c>
      <c r="D53" s="150" t="s">
        <v>66</v>
      </c>
      <c r="E53" s="151">
        <v>15</v>
      </c>
      <c r="F53" s="21">
        <v>2261.67</v>
      </c>
      <c r="G53" s="21"/>
      <c r="H53" s="21"/>
      <c r="I53" s="68">
        <f>F53*0.05</f>
        <v>113.08350000000002</v>
      </c>
      <c r="J53" s="72">
        <v>0</v>
      </c>
      <c r="K53" s="73">
        <v>42.74</v>
      </c>
      <c r="L53" s="153">
        <v>0</v>
      </c>
      <c r="M53" s="153"/>
      <c r="N53" s="21">
        <f>F53+I53-J53+K53-L53</f>
        <v>2417.4935</v>
      </c>
      <c r="O53" s="152"/>
    </row>
    <row r="54" spans="1:18" ht="12.75" customHeight="1" thickBot="1" x14ac:dyDescent="0.3">
      <c r="C54" s="154"/>
      <c r="D54" s="155"/>
      <c r="E54" s="156" t="s">
        <v>27</v>
      </c>
      <c r="F54" s="157">
        <f>SUM(F52:F53)</f>
        <v>5364.12</v>
      </c>
      <c r="G54" s="157"/>
      <c r="H54" s="157"/>
      <c r="I54" s="158">
        <f>SUM(I52:I53)</f>
        <v>268.20600000000002</v>
      </c>
      <c r="J54" s="157">
        <f>SUM(J52:J53)</f>
        <v>91.04</v>
      </c>
      <c r="K54" s="158">
        <f t="shared" ref="K54:L54" si="5">SUM(K52:K53)</f>
        <v>42.74</v>
      </c>
      <c r="L54" s="157">
        <f t="shared" si="5"/>
        <v>0</v>
      </c>
      <c r="M54" s="157"/>
      <c r="N54" s="157">
        <f>SUM(N52:N53)</f>
        <v>5584.0259999999998</v>
      </c>
      <c r="O54" s="142"/>
    </row>
    <row r="55" spans="1:18" ht="12.75" customHeight="1" x14ac:dyDescent="0.25">
      <c r="C55" s="154"/>
      <c r="D55" s="155"/>
      <c r="E55" s="154"/>
      <c r="F55" s="159"/>
      <c r="G55" s="159"/>
      <c r="H55" s="159"/>
      <c r="I55" s="160"/>
      <c r="J55" s="159"/>
      <c r="K55" s="160"/>
      <c r="L55" s="159"/>
      <c r="M55" s="159"/>
      <c r="N55" s="159"/>
      <c r="O55" s="142"/>
    </row>
    <row r="56" spans="1:18" ht="12.75" customHeight="1" x14ac:dyDescent="0.25">
      <c r="C56" s="154"/>
      <c r="D56" s="155"/>
      <c r="E56" s="154"/>
      <c r="F56" s="159"/>
      <c r="G56" s="159"/>
      <c r="H56" s="159"/>
      <c r="I56" s="160"/>
      <c r="J56" s="159"/>
      <c r="K56" s="160"/>
      <c r="L56" s="159"/>
      <c r="M56" s="159"/>
      <c r="N56" s="159"/>
      <c r="O56" s="142"/>
    </row>
    <row r="57" spans="1:18" ht="15.75" thickBot="1" x14ac:dyDescent="0.3">
      <c r="C57" s="41"/>
      <c r="D57" s="82"/>
      <c r="E57" s="46"/>
      <c r="F57" s="46"/>
      <c r="G57" s="46"/>
      <c r="H57" s="46"/>
      <c r="J57" s="46"/>
      <c r="K57" s="84"/>
      <c r="L57" s="46"/>
      <c r="M57" s="46"/>
      <c r="N57" s="46"/>
      <c r="O57" s="46"/>
    </row>
    <row r="58" spans="1:18" s="1" customFormat="1" x14ac:dyDescent="0.25">
      <c r="A58"/>
      <c r="B58"/>
      <c r="C58" s="41"/>
      <c r="D58" s="492"/>
      <c r="E58" s="46"/>
      <c r="F58" s="494" t="s">
        <v>29</v>
      </c>
      <c r="G58" s="494"/>
      <c r="H58" s="494"/>
      <c r="I58" s="494"/>
      <c r="J58" s="494"/>
      <c r="K58" s="494"/>
      <c r="L58" s="46"/>
      <c r="M58" s="46"/>
      <c r="N58" s="494" t="s">
        <v>30</v>
      </c>
      <c r="O58" s="494"/>
      <c r="Q58"/>
      <c r="R58"/>
    </row>
    <row r="59" spans="1:18" x14ac:dyDescent="0.25">
      <c r="C59" s="41"/>
      <c r="D59" s="34"/>
      <c r="E59" s="46"/>
      <c r="F59" s="495" t="s">
        <v>31</v>
      </c>
      <c r="G59" s="495"/>
      <c r="H59" s="495"/>
      <c r="I59" s="495"/>
      <c r="J59" s="495"/>
      <c r="K59" s="495"/>
      <c r="L59" s="46"/>
      <c r="M59" s="46"/>
      <c r="N59" s="495" t="s">
        <v>67</v>
      </c>
      <c r="O59" s="495"/>
    </row>
    <row r="60" spans="1:18" x14ac:dyDescent="0.25">
      <c r="C60" s="41"/>
      <c r="D60" s="161"/>
      <c r="E60" s="46"/>
      <c r="F60" s="34"/>
      <c r="G60" s="34"/>
      <c r="H60" s="34"/>
      <c r="I60" s="48"/>
      <c r="J60" s="34"/>
      <c r="K60" s="48"/>
      <c r="L60" s="46"/>
      <c r="M60" s="46"/>
      <c r="N60" s="34"/>
      <c r="O60" s="34"/>
    </row>
    <row r="61" spans="1:18" ht="29.25" x14ac:dyDescent="0.5">
      <c r="C61" s="496" t="s">
        <v>0</v>
      </c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</row>
    <row r="62" spans="1:18" ht="23.25" x14ac:dyDescent="0.35">
      <c r="C62" s="497" t="s">
        <v>1</v>
      </c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</row>
    <row r="63" spans="1:18" ht="15.75" x14ac:dyDescent="0.25">
      <c r="C63" s="162" t="s">
        <v>2</v>
      </c>
      <c r="D63" s="164"/>
      <c r="E63" s="163"/>
      <c r="F63" s="163"/>
      <c r="G63" s="163"/>
      <c r="H63" s="163"/>
      <c r="I63" s="165"/>
      <c r="J63" s="163"/>
      <c r="K63" s="165"/>
      <c r="L63" s="163"/>
      <c r="M63" s="163"/>
      <c r="N63" s="163"/>
      <c r="O63" s="166" t="s">
        <v>3</v>
      </c>
    </row>
    <row r="64" spans="1:18" ht="15.75" x14ac:dyDescent="0.25">
      <c r="C64" s="513" t="s">
        <v>68</v>
      </c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01" t="s">
        <v>5</v>
      </c>
    </row>
    <row r="65" spans="1:17" x14ac:dyDescent="0.25">
      <c r="C65" s="8" t="str">
        <f>C50</f>
        <v>PERIODO DEL 01 DE OCTUBRE AL 15 DE OCTUBREDE 2018.</v>
      </c>
      <c r="D65" s="56"/>
      <c r="E65" s="167"/>
      <c r="F65" s="168"/>
      <c r="G65" s="168"/>
      <c r="H65" s="168"/>
      <c r="I65" s="169"/>
      <c r="J65" s="168"/>
      <c r="K65" s="169"/>
      <c r="L65" s="168"/>
      <c r="M65" s="168"/>
      <c r="N65" s="168"/>
      <c r="O65" s="502"/>
    </row>
    <row r="66" spans="1:17" ht="22.5" x14ac:dyDescent="0.25">
      <c r="C66" s="170" t="s">
        <v>7</v>
      </c>
      <c r="D66" s="171" t="s">
        <v>8</v>
      </c>
      <c r="E66" s="61" t="s">
        <v>9</v>
      </c>
      <c r="F66" s="170" t="s">
        <v>34</v>
      </c>
      <c r="G66" s="170"/>
      <c r="H66" s="170"/>
      <c r="I66" s="12" t="s">
        <v>11</v>
      </c>
      <c r="J66" s="170" t="s">
        <v>12</v>
      </c>
      <c r="K66" s="172" t="s">
        <v>13</v>
      </c>
      <c r="L66" s="173" t="s">
        <v>14</v>
      </c>
      <c r="M66" s="173"/>
      <c r="N66" s="174" t="s">
        <v>15</v>
      </c>
      <c r="O66" s="170" t="s">
        <v>16</v>
      </c>
    </row>
    <row r="67" spans="1:17" ht="21.75" customHeight="1" x14ac:dyDescent="0.25">
      <c r="A67" s="16" t="s">
        <v>69</v>
      </c>
      <c r="C67" s="175" t="s">
        <v>70</v>
      </c>
      <c r="D67" s="176" t="s">
        <v>71</v>
      </c>
      <c r="E67" s="177">
        <v>15</v>
      </c>
      <c r="F67" s="21">
        <v>8223.23</v>
      </c>
      <c r="G67" s="21">
        <f>F67*2</f>
        <v>16446.46</v>
      </c>
      <c r="H67" s="21">
        <f>I67*24</f>
        <v>9867.8760000000002</v>
      </c>
      <c r="I67" s="68">
        <f t="shared" ref="I67" si="6">F67*0.05</f>
        <v>411.16149999999999</v>
      </c>
      <c r="J67" s="119">
        <v>1118.31</v>
      </c>
      <c r="K67" s="120">
        <v>0</v>
      </c>
      <c r="L67" s="119">
        <v>0</v>
      </c>
      <c r="M67" s="119"/>
      <c r="N67" s="21">
        <f>F67+I67-J67+K67-L67</f>
        <v>7516.0815000000002</v>
      </c>
      <c r="O67" s="178"/>
    </row>
    <row r="68" spans="1:17" ht="21.75" customHeight="1" x14ac:dyDescent="0.25">
      <c r="A68" s="16" t="s">
        <v>72</v>
      </c>
      <c r="C68" s="175" t="s">
        <v>73</v>
      </c>
      <c r="D68" s="179" t="s">
        <v>74</v>
      </c>
      <c r="E68" s="177">
        <v>15</v>
      </c>
      <c r="F68" s="21">
        <v>6410.6</v>
      </c>
      <c r="G68" s="21">
        <f t="shared" ref="G68" si="7">F68*2</f>
        <v>12821.2</v>
      </c>
      <c r="H68" s="21">
        <f t="shared" ref="H68" si="8">I68*24</f>
        <v>7692.7200000000012</v>
      </c>
      <c r="I68" s="68">
        <f>F68*0.05</f>
        <v>320.53000000000003</v>
      </c>
      <c r="J68" s="119">
        <v>731.13</v>
      </c>
      <c r="K68" s="120">
        <v>0</v>
      </c>
      <c r="L68" s="119">
        <v>0</v>
      </c>
      <c r="M68" s="119"/>
      <c r="N68" s="21">
        <v>6000</v>
      </c>
      <c r="O68" s="178"/>
    </row>
    <row r="69" spans="1:17" ht="21.75" customHeight="1" x14ac:dyDescent="0.25">
      <c r="A69" s="16" t="s">
        <v>75</v>
      </c>
      <c r="C69" s="175" t="s">
        <v>76</v>
      </c>
      <c r="D69" s="179" t="s">
        <v>77</v>
      </c>
      <c r="E69" s="177">
        <v>15</v>
      </c>
      <c r="F69" s="21">
        <v>2565.66</v>
      </c>
      <c r="G69" s="21"/>
      <c r="H69" s="21"/>
      <c r="I69" s="68">
        <f t="shared" ref="I69:I70" si="9">F69*0.05</f>
        <v>128.28299999999999</v>
      </c>
      <c r="J69" s="72"/>
      <c r="K69" s="73">
        <v>2.61</v>
      </c>
      <c r="L69" s="119">
        <v>0</v>
      </c>
      <c r="M69" s="119"/>
      <c r="N69" s="21">
        <f>F69+I69-J69+K69-L69</f>
        <v>2696.5529999999999</v>
      </c>
      <c r="O69" s="178"/>
    </row>
    <row r="70" spans="1:17" ht="21.75" customHeight="1" x14ac:dyDescent="0.25">
      <c r="A70" s="16" t="s">
        <v>78</v>
      </c>
      <c r="C70" s="175" t="s">
        <v>79</v>
      </c>
      <c r="D70" s="179" t="s">
        <v>80</v>
      </c>
      <c r="E70" s="177">
        <v>15</v>
      </c>
      <c r="F70" s="21">
        <v>2565.66</v>
      </c>
      <c r="G70" s="21"/>
      <c r="H70" s="21"/>
      <c r="I70" s="68">
        <f t="shared" si="9"/>
        <v>128.28299999999999</v>
      </c>
      <c r="J70" s="72"/>
      <c r="K70" s="73">
        <v>2.61</v>
      </c>
      <c r="L70" s="119">
        <v>0</v>
      </c>
      <c r="M70" s="119"/>
      <c r="N70" s="21">
        <f>F70+I70-J70+K70-L70</f>
        <v>2696.5529999999999</v>
      </c>
      <c r="O70" s="178"/>
      <c r="Q70" s="24"/>
    </row>
    <row r="71" spans="1:17" ht="15.75" thickBot="1" x14ac:dyDescent="0.3">
      <c r="C71" s="180"/>
      <c r="D71" s="181"/>
      <c r="E71" s="182" t="s">
        <v>27</v>
      </c>
      <c r="F71" s="183">
        <f>SUM(F67:F70)</f>
        <v>19765.149999999998</v>
      </c>
      <c r="G71" s="183"/>
      <c r="H71" s="183"/>
      <c r="I71" s="184">
        <f>SUM(I67:I70)</f>
        <v>988.25750000000005</v>
      </c>
      <c r="J71" s="183">
        <f>SUM(J67:J70)</f>
        <v>1849.44</v>
      </c>
      <c r="K71" s="184">
        <f>SUM(K67:K70)</f>
        <v>5.22</v>
      </c>
      <c r="L71" s="183">
        <f>SUM(L67:L70)</f>
        <v>0</v>
      </c>
      <c r="M71" s="185"/>
      <c r="N71" s="185">
        <f>SUM(N67:N70)</f>
        <v>18909.1875</v>
      </c>
      <c r="O71" s="167"/>
    </row>
    <row r="72" spans="1:17" x14ac:dyDescent="0.25">
      <c r="C72" s="180"/>
      <c r="D72" s="181"/>
      <c r="E72" s="180"/>
      <c r="F72" s="186"/>
      <c r="G72" s="186"/>
      <c r="H72" s="186"/>
      <c r="I72" s="187"/>
      <c r="J72" s="186"/>
      <c r="K72" s="187"/>
      <c r="L72" s="186"/>
      <c r="M72" s="186"/>
      <c r="N72" s="186"/>
      <c r="O72" s="167"/>
    </row>
    <row r="73" spans="1:17" ht="15.75" x14ac:dyDescent="0.25">
      <c r="C73" s="512" t="s">
        <v>81</v>
      </c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188"/>
    </row>
    <row r="74" spans="1:17" x14ac:dyDescent="0.25">
      <c r="C74" s="8" t="str">
        <f>C65</f>
        <v>PERIODO DEL 01 DE OCTUBRE AL 15 DE OCTUBREDE 2018.</v>
      </c>
      <c r="D74" s="56"/>
      <c r="E74" s="189"/>
      <c r="F74" s="190"/>
      <c r="G74" s="190"/>
      <c r="H74" s="190"/>
      <c r="I74" s="191"/>
      <c r="J74" s="190"/>
      <c r="K74" s="191"/>
      <c r="L74" s="190"/>
      <c r="M74" s="190"/>
      <c r="N74" s="190"/>
      <c r="O74" s="189"/>
    </row>
    <row r="75" spans="1:17" ht="22.5" x14ac:dyDescent="0.25">
      <c r="C75" s="192" t="s">
        <v>7</v>
      </c>
      <c r="D75" s="193" t="s">
        <v>8</v>
      </c>
      <c r="E75" s="61" t="s">
        <v>9</v>
      </c>
      <c r="F75" s="192" t="s">
        <v>34</v>
      </c>
      <c r="G75" s="192"/>
      <c r="H75" s="192"/>
      <c r="I75" s="12" t="s">
        <v>11</v>
      </c>
      <c r="J75" s="192" t="s">
        <v>12</v>
      </c>
      <c r="K75" s="194" t="s">
        <v>13</v>
      </c>
      <c r="L75" s="195" t="s">
        <v>14</v>
      </c>
      <c r="M75" s="195"/>
      <c r="N75" s="196" t="s">
        <v>15</v>
      </c>
      <c r="O75" s="192" t="s">
        <v>16</v>
      </c>
    </row>
    <row r="76" spans="1:17" ht="19.5" customHeight="1" x14ac:dyDescent="0.25">
      <c r="A76" s="16" t="s">
        <v>82</v>
      </c>
      <c r="C76" s="197" t="s">
        <v>83</v>
      </c>
      <c r="D76" s="127" t="s">
        <v>84</v>
      </c>
      <c r="E76" s="132">
        <v>15</v>
      </c>
      <c r="F76" s="21">
        <v>3102.45</v>
      </c>
      <c r="G76" s="21">
        <f>F76*2</f>
        <v>6204.9</v>
      </c>
      <c r="H76" s="21">
        <f>I76*24</f>
        <v>3722.94</v>
      </c>
      <c r="I76" s="68">
        <f>F76*0.05</f>
        <v>155.1225</v>
      </c>
      <c r="J76" s="72">
        <v>91.04</v>
      </c>
      <c r="K76" s="73">
        <v>0</v>
      </c>
      <c r="L76" s="72">
        <v>0</v>
      </c>
      <c r="M76" s="72"/>
      <c r="N76" s="21">
        <f>F76+I76-J76+K76-L76</f>
        <v>3166.5324999999998</v>
      </c>
      <c r="O76" s="198"/>
      <c r="P76" s="135"/>
    </row>
    <row r="77" spans="1:17" ht="19.5" customHeight="1" x14ac:dyDescent="0.25">
      <c r="A77" s="16"/>
      <c r="C77" s="197" t="s">
        <v>85</v>
      </c>
      <c r="D77" s="127" t="s">
        <v>86</v>
      </c>
      <c r="E77" s="151">
        <v>15</v>
      </c>
      <c r="F77" s="21">
        <v>2261.37</v>
      </c>
      <c r="G77" s="21"/>
      <c r="H77" s="21"/>
      <c r="I77" s="68">
        <f>F77*0.05</f>
        <v>113.0685</v>
      </c>
      <c r="J77" s="72">
        <v>0</v>
      </c>
      <c r="K77" s="73">
        <v>42.74</v>
      </c>
      <c r="L77" s="153">
        <v>0</v>
      </c>
      <c r="M77" s="153"/>
      <c r="N77" s="21">
        <f>F77+I77-J77+K77-L77</f>
        <v>2417.1784999999995</v>
      </c>
      <c r="O77" s="198"/>
      <c r="P77" s="135"/>
    </row>
    <row r="78" spans="1:17" s="46" customFormat="1" ht="19.5" customHeight="1" x14ac:dyDescent="0.25">
      <c r="A78" s="16" t="s">
        <v>87</v>
      </c>
      <c r="C78" s="197" t="s">
        <v>88</v>
      </c>
      <c r="D78" s="127" t="s">
        <v>89</v>
      </c>
      <c r="E78" s="199">
        <v>15</v>
      </c>
      <c r="F78" s="21">
        <v>2904</v>
      </c>
      <c r="G78" s="21">
        <f>F78*2</f>
        <v>5808</v>
      </c>
      <c r="H78" s="21">
        <f>I78*24</f>
        <v>3484.8</v>
      </c>
      <c r="I78" s="68">
        <f>F78*0.05</f>
        <v>145.20000000000002</v>
      </c>
      <c r="J78" s="200">
        <v>49.2</v>
      </c>
      <c r="K78" s="201">
        <v>0</v>
      </c>
      <c r="L78" s="200">
        <v>0</v>
      </c>
      <c r="M78" s="200"/>
      <c r="N78" s="21">
        <v>3000</v>
      </c>
      <c r="O78" s="198"/>
      <c r="P78" s="123"/>
    </row>
    <row r="79" spans="1:17" s="46" customFormat="1" ht="19.5" customHeight="1" x14ac:dyDescent="0.25">
      <c r="A79" s="16"/>
      <c r="C79" s="202" t="s">
        <v>90</v>
      </c>
      <c r="D79" s="203" t="s">
        <v>91</v>
      </c>
      <c r="E79" s="204">
        <v>15</v>
      </c>
      <c r="F79" s="21">
        <v>2957.13</v>
      </c>
      <c r="G79" s="205">
        <f t="shared" ref="G79" si="10">F79*2</f>
        <v>5914.26</v>
      </c>
      <c r="H79" s="205">
        <f t="shared" ref="H79" si="11">I79*24</f>
        <v>3548.5560000000005</v>
      </c>
      <c r="I79" s="68">
        <f t="shared" ref="I79" si="12">F79*0.05</f>
        <v>147.85650000000001</v>
      </c>
      <c r="J79" s="206">
        <v>54.99</v>
      </c>
      <c r="K79" s="207">
        <v>0</v>
      </c>
      <c r="L79" s="206">
        <v>0</v>
      </c>
      <c r="M79" s="206"/>
      <c r="N79" s="208">
        <f>F79+I79-J79+K79-L79</f>
        <v>3049.9965000000002</v>
      </c>
      <c r="O79" s="198"/>
      <c r="P79" s="123"/>
    </row>
    <row r="80" spans="1:17" s="46" customFormat="1" ht="40.5" customHeight="1" x14ac:dyDescent="0.25">
      <c r="A80" s="16"/>
      <c r="C80" s="209" t="s">
        <v>92</v>
      </c>
      <c r="D80" s="210" t="s">
        <v>93</v>
      </c>
      <c r="E80" s="199">
        <v>15</v>
      </c>
      <c r="F80" s="21">
        <v>3102.45</v>
      </c>
      <c r="G80" s="21">
        <f>F80*2</f>
        <v>6204.9</v>
      </c>
      <c r="H80" s="21">
        <f>I80*24</f>
        <v>3722.94</v>
      </c>
      <c r="I80" s="68">
        <f>F80*0.05</f>
        <v>155.1225</v>
      </c>
      <c r="J80" s="72">
        <v>91.04</v>
      </c>
      <c r="K80" s="73">
        <v>0</v>
      </c>
      <c r="L80" s="72">
        <v>0</v>
      </c>
      <c r="M80" s="72"/>
      <c r="N80" s="21">
        <f>F80+I80-J80+K80-L80</f>
        <v>3166.5324999999998</v>
      </c>
      <c r="O80" s="198"/>
      <c r="P80" s="123"/>
    </row>
    <row r="81" spans="1:18" ht="19.5" customHeight="1" thickBot="1" x14ac:dyDescent="0.3">
      <c r="A81" s="16" t="s">
        <v>94</v>
      </c>
      <c r="C81" s="211" t="s">
        <v>95</v>
      </c>
      <c r="D81" s="212" t="s">
        <v>86</v>
      </c>
      <c r="E81" s="132">
        <v>15</v>
      </c>
      <c r="F81" s="21">
        <v>2261.37</v>
      </c>
      <c r="G81" s="21"/>
      <c r="H81" s="21"/>
      <c r="I81" s="68">
        <f>F81*0.05</f>
        <v>113.0685</v>
      </c>
      <c r="J81" s="72">
        <v>0</v>
      </c>
      <c r="K81" s="73">
        <v>42.74</v>
      </c>
      <c r="L81" s="153">
        <v>0</v>
      </c>
      <c r="M81" s="153"/>
      <c r="N81" s="21">
        <f>F81+I81-J81+K81-L81</f>
        <v>2417.1784999999995</v>
      </c>
      <c r="O81" s="198"/>
    </row>
    <row r="82" spans="1:18" ht="15.75" thickBot="1" x14ac:dyDescent="0.3">
      <c r="C82" s="213"/>
      <c r="D82" s="215"/>
      <c r="E82" s="216" t="s">
        <v>27</v>
      </c>
      <c r="F82" s="217">
        <f t="shared" ref="F82:N82" si="13">SUM(F76:F81)</f>
        <v>16588.77</v>
      </c>
      <c r="G82" s="217">
        <f t="shared" si="13"/>
        <v>24132.059999999998</v>
      </c>
      <c r="H82" s="217">
        <f t="shared" si="13"/>
        <v>14479.236000000001</v>
      </c>
      <c r="I82" s="218">
        <f t="shared" si="13"/>
        <v>829.43850000000009</v>
      </c>
      <c r="J82" s="217">
        <f t="shared" si="13"/>
        <v>286.27000000000004</v>
      </c>
      <c r="K82" s="218">
        <f t="shared" si="13"/>
        <v>85.48</v>
      </c>
      <c r="L82" s="217">
        <f t="shared" si="13"/>
        <v>0</v>
      </c>
      <c r="M82" s="217"/>
      <c r="N82" s="217">
        <f t="shared" si="13"/>
        <v>17217.4185</v>
      </c>
      <c r="O82" s="214"/>
    </row>
    <row r="83" spans="1:18" x14ac:dyDescent="0.25">
      <c r="C83" s="213"/>
      <c r="D83" s="215"/>
      <c r="E83" s="219"/>
      <c r="F83" s="220"/>
      <c r="G83" s="220"/>
      <c r="H83" s="220"/>
      <c r="I83" s="221"/>
      <c r="J83" s="220"/>
      <c r="K83" s="221"/>
      <c r="L83" s="220"/>
      <c r="M83" s="220"/>
      <c r="N83" s="220"/>
      <c r="O83" s="214"/>
      <c r="Q83" s="29"/>
    </row>
    <row r="84" spans="1:18" x14ac:dyDescent="0.25">
      <c r="C84" s="213"/>
      <c r="D84" s="215"/>
      <c r="E84" s="219"/>
      <c r="F84" s="220"/>
      <c r="G84" s="220"/>
      <c r="H84" s="220"/>
      <c r="I84" s="221"/>
      <c r="J84" s="220"/>
      <c r="K84" s="221"/>
      <c r="L84" s="220"/>
      <c r="M84" s="220"/>
      <c r="N84" s="220"/>
      <c r="O84" s="214"/>
    </row>
    <row r="85" spans="1:18" x14ac:dyDescent="0.25">
      <c r="C85" s="213"/>
      <c r="D85" s="215"/>
      <c r="E85" s="219"/>
      <c r="F85" s="220"/>
      <c r="G85" s="220"/>
      <c r="H85" s="220"/>
      <c r="I85" s="221"/>
      <c r="J85" s="220"/>
      <c r="K85" s="221"/>
      <c r="L85" s="220"/>
      <c r="M85" s="220"/>
      <c r="N85" s="220"/>
      <c r="O85" s="214"/>
    </row>
    <row r="86" spans="1:18" x14ac:dyDescent="0.25">
      <c r="C86" s="213"/>
      <c r="D86" s="215"/>
      <c r="E86" s="219"/>
      <c r="F86" s="220"/>
      <c r="G86" s="220"/>
      <c r="H86" s="220"/>
      <c r="I86" s="221"/>
      <c r="J86" s="220"/>
      <c r="K86" s="221"/>
      <c r="L86" s="220"/>
      <c r="M86" s="220"/>
      <c r="N86" s="220"/>
      <c r="O86" s="214"/>
    </row>
    <row r="87" spans="1:18" ht="15.75" thickBot="1" x14ac:dyDescent="0.3">
      <c r="C87" s="213"/>
      <c r="D87" s="43"/>
      <c r="E87" s="44"/>
      <c r="F87" s="42"/>
      <c r="G87" s="42"/>
      <c r="H87" s="42"/>
      <c r="I87" s="45"/>
      <c r="J87" s="42"/>
      <c r="K87" s="45"/>
      <c r="L87" s="46"/>
      <c r="M87" s="46"/>
      <c r="N87" s="44"/>
      <c r="O87" s="46"/>
    </row>
    <row r="88" spans="1:18" s="1" customFormat="1" x14ac:dyDescent="0.25">
      <c r="A88"/>
      <c r="B88"/>
      <c r="C88" s="41"/>
      <c r="D88" s="492"/>
      <c r="E88" s="46"/>
      <c r="F88" s="494" t="s">
        <v>29</v>
      </c>
      <c r="G88" s="494"/>
      <c r="H88" s="494"/>
      <c r="I88" s="494"/>
      <c r="J88" s="494"/>
      <c r="K88" s="494"/>
      <c r="L88" s="46"/>
      <c r="M88" s="46"/>
      <c r="N88" s="494" t="s">
        <v>30</v>
      </c>
      <c r="O88" s="494"/>
      <c r="Q88"/>
      <c r="R88"/>
    </row>
    <row r="89" spans="1:18" x14ac:dyDescent="0.25">
      <c r="C89" s="41"/>
      <c r="D89" s="34"/>
      <c r="E89" s="46"/>
      <c r="F89" s="495" t="s">
        <v>31</v>
      </c>
      <c r="G89" s="495"/>
      <c r="H89" s="495"/>
      <c r="I89" s="495"/>
      <c r="J89" s="495"/>
      <c r="K89" s="495"/>
      <c r="L89" s="46"/>
      <c r="M89" s="46"/>
      <c r="N89" s="495" t="s">
        <v>32</v>
      </c>
      <c r="O89" s="495"/>
    </row>
    <row r="90" spans="1:18" x14ac:dyDescent="0.25">
      <c r="C90" s="41"/>
      <c r="D90" s="161"/>
      <c r="E90" s="46"/>
      <c r="F90" s="34"/>
      <c r="G90" s="34"/>
      <c r="H90" s="34"/>
      <c r="I90" s="48"/>
      <c r="J90" s="34"/>
      <c r="K90" s="48"/>
      <c r="L90" s="46"/>
      <c r="M90" s="46"/>
      <c r="N90" s="34"/>
      <c r="O90" s="34"/>
    </row>
    <row r="91" spans="1:18" x14ac:dyDescent="0.25">
      <c r="C91" s="41"/>
      <c r="D91" s="161"/>
      <c r="E91" s="46"/>
      <c r="F91" s="34"/>
      <c r="G91" s="34"/>
      <c r="H91" s="34"/>
      <c r="I91" s="48"/>
      <c r="J91" s="34"/>
      <c r="K91" s="48"/>
      <c r="L91" s="46"/>
      <c r="M91" s="46"/>
      <c r="N91" s="34"/>
      <c r="O91" s="34"/>
    </row>
    <row r="92" spans="1:18" x14ac:dyDescent="0.25">
      <c r="C92" s="41"/>
      <c r="D92" s="161"/>
      <c r="E92" s="46"/>
      <c r="F92" s="34"/>
      <c r="G92" s="34"/>
      <c r="H92" s="34"/>
      <c r="I92" s="48"/>
      <c r="J92" s="34"/>
      <c r="K92" s="48"/>
      <c r="L92" s="46"/>
      <c r="M92" s="46"/>
      <c r="N92" s="34"/>
      <c r="O92" s="34"/>
    </row>
    <row r="93" spans="1:18" ht="9" customHeight="1" x14ac:dyDescent="0.25">
      <c r="C93" s="41"/>
      <c r="D93" s="82"/>
      <c r="E93" s="46"/>
      <c r="F93" s="46"/>
      <c r="G93" s="46"/>
      <c r="H93" s="46"/>
      <c r="J93" s="46"/>
      <c r="K93" s="84"/>
      <c r="L93" s="44"/>
      <c r="M93" s="44"/>
      <c r="N93" s="46"/>
      <c r="O93" s="46"/>
    </row>
    <row r="94" spans="1:18" ht="9" customHeight="1" x14ac:dyDescent="0.25">
      <c r="C94" s="41"/>
      <c r="D94" s="82"/>
      <c r="E94" s="46"/>
      <c r="F94" s="46"/>
      <c r="G94" s="46"/>
      <c r="H94" s="46"/>
      <c r="J94" s="46"/>
      <c r="K94" s="84"/>
      <c r="L94" s="44"/>
      <c r="M94" s="44"/>
      <c r="N94" s="46"/>
      <c r="O94" s="46"/>
    </row>
    <row r="95" spans="1:18" ht="9" customHeight="1" x14ac:dyDescent="0.25">
      <c r="C95" s="41"/>
      <c r="D95" s="82"/>
      <c r="E95" s="46"/>
      <c r="F95" s="46"/>
      <c r="G95" s="46"/>
      <c r="H95" s="46"/>
      <c r="J95" s="46"/>
      <c r="K95" s="84"/>
      <c r="L95" s="44"/>
      <c r="M95" s="44"/>
      <c r="N95" s="46"/>
      <c r="O95" s="46"/>
    </row>
    <row r="96" spans="1:18" ht="9" customHeight="1" x14ac:dyDescent="0.25">
      <c r="C96" s="41"/>
      <c r="D96" s="82"/>
      <c r="E96" s="46"/>
      <c r="F96" s="46"/>
      <c r="G96" s="46"/>
      <c r="H96" s="46"/>
      <c r="J96" s="46"/>
      <c r="K96" s="84"/>
      <c r="L96" s="44"/>
      <c r="M96" s="44"/>
      <c r="N96" s="46"/>
      <c r="O96" s="46"/>
    </row>
    <row r="97" spans="1:18" ht="38.25" customHeight="1" x14ac:dyDescent="0.5">
      <c r="C97" s="496" t="s">
        <v>0</v>
      </c>
      <c r="D97" s="496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</row>
    <row r="98" spans="1:18" ht="23.25" customHeight="1" x14ac:dyDescent="0.35">
      <c r="C98" s="497" t="s">
        <v>1</v>
      </c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</row>
    <row r="99" spans="1:18" ht="15.75" x14ac:dyDescent="0.25">
      <c r="C99" s="222" t="s">
        <v>2</v>
      </c>
      <c r="D99" s="224"/>
      <c r="E99" s="223"/>
      <c r="F99" s="223"/>
      <c r="G99" s="223"/>
      <c r="H99" s="223"/>
      <c r="I99" s="225"/>
      <c r="J99" s="223"/>
      <c r="K99" s="225"/>
      <c r="L99" s="223"/>
      <c r="M99" s="223"/>
      <c r="N99" s="223"/>
      <c r="O99" s="226" t="s">
        <v>3</v>
      </c>
    </row>
    <row r="100" spans="1:18" ht="15.75" x14ac:dyDescent="0.25">
      <c r="C100" s="510" t="s">
        <v>96</v>
      </c>
      <c r="D100" s="510"/>
      <c r="E100" s="510"/>
      <c r="F100" s="510"/>
      <c r="G100" s="510"/>
      <c r="H100" s="510"/>
      <c r="I100" s="510"/>
      <c r="J100" s="510"/>
      <c r="K100" s="510"/>
      <c r="L100" s="510"/>
      <c r="M100" s="510"/>
      <c r="N100" s="510"/>
      <c r="O100" s="501" t="s">
        <v>5</v>
      </c>
    </row>
    <row r="101" spans="1:18" x14ac:dyDescent="0.25">
      <c r="C101" s="8" t="str">
        <f>C74</f>
        <v>PERIODO DEL 01 DE OCTUBRE AL 15 DE OCTUBREDE 2018.</v>
      </c>
      <c r="D101" s="56"/>
      <c r="E101" s="227"/>
      <c r="F101" s="228"/>
      <c r="G101" s="228"/>
      <c r="H101" s="228"/>
      <c r="I101" s="229"/>
      <c r="J101" s="228"/>
      <c r="K101" s="229"/>
      <c r="L101" s="228"/>
      <c r="M101" s="228"/>
      <c r="N101" s="228"/>
      <c r="O101" s="502"/>
    </row>
    <row r="102" spans="1:18" ht="22.5" x14ac:dyDescent="0.25">
      <c r="C102" s="230" t="s">
        <v>7</v>
      </c>
      <c r="D102" s="231" t="s">
        <v>8</v>
      </c>
      <c r="E102" s="61" t="s">
        <v>9</v>
      </c>
      <c r="F102" s="230" t="s">
        <v>34</v>
      </c>
      <c r="G102" s="230"/>
      <c r="H102" s="230"/>
      <c r="I102" s="12" t="s">
        <v>11</v>
      </c>
      <c r="J102" s="230" t="s">
        <v>12</v>
      </c>
      <c r="K102" s="232" t="s">
        <v>13</v>
      </c>
      <c r="L102" s="233" t="s">
        <v>14</v>
      </c>
      <c r="M102" s="233"/>
      <c r="N102" s="234" t="s">
        <v>15</v>
      </c>
      <c r="O102" s="230" t="s">
        <v>16</v>
      </c>
    </row>
    <row r="103" spans="1:18" ht="19.5" customHeight="1" x14ac:dyDescent="0.25">
      <c r="A103" s="16" t="s">
        <v>97</v>
      </c>
      <c r="C103" s="235" t="s">
        <v>98</v>
      </c>
      <c r="D103" s="236" t="s">
        <v>99</v>
      </c>
      <c r="E103" s="237">
        <v>15</v>
      </c>
      <c r="F103" s="21">
        <v>1790.3</v>
      </c>
      <c r="G103" s="21">
        <f>F103*2</f>
        <v>3580.6</v>
      </c>
      <c r="H103" s="21">
        <f>I103*24*4</f>
        <v>8593.44</v>
      </c>
      <c r="I103" s="68">
        <f>F103*0.05</f>
        <v>89.515000000000001</v>
      </c>
      <c r="J103" s="72">
        <v>0</v>
      </c>
      <c r="K103" s="73">
        <v>86.84</v>
      </c>
      <c r="L103" s="72">
        <v>0</v>
      </c>
      <c r="M103" s="72"/>
      <c r="N103" s="21">
        <f>F103+I103-J103+K103-L103</f>
        <v>1966.655</v>
      </c>
      <c r="O103" s="238"/>
    </row>
    <row r="104" spans="1:18" ht="19.5" customHeight="1" x14ac:dyDescent="0.25">
      <c r="A104" s="16" t="s">
        <v>100</v>
      </c>
      <c r="C104" s="235" t="s">
        <v>101</v>
      </c>
      <c r="D104" s="236" t="s">
        <v>99</v>
      </c>
      <c r="E104" s="237">
        <v>15</v>
      </c>
      <c r="F104" s="21">
        <v>1790.3</v>
      </c>
      <c r="G104" s="21">
        <f t="shared" ref="G104:G106" si="14">F104*2</f>
        <v>3580.6</v>
      </c>
      <c r="H104" s="21">
        <f t="shared" ref="H104:H106" si="15">I104*24*4</f>
        <v>8593.44</v>
      </c>
      <c r="I104" s="68">
        <f t="shared" ref="I104:I106" si="16">F104*0.05</f>
        <v>89.515000000000001</v>
      </c>
      <c r="J104" s="72">
        <v>0</v>
      </c>
      <c r="K104" s="73">
        <v>86.84</v>
      </c>
      <c r="L104" s="72">
        <v>0</v>
      </c>
      <c r="M104" s="72"/>
      <c r="N104" s="21">
        <f>F104+I104-J104+K104-L104</f>
        <v>1966.655</v>
      </c>
      <c r="O104" s="238"/>
    </row>
    <row r="105" spans="1:18" ht="19.5" customHeight="1" x14ac:dyDescent="0.25">
      <c r="A105" s="16" t="s">
        <v>102</v>
      </c>
      <c r="C105" s="235" t="s">
        <v>103</v>
      </c>
      <c r="D105" s="236" t="s">
        <v>99</v>
      </c>
      <c r="E105" s="237">
        <v>15</v>
      </c>
      <c r="F105" s="21">
        <v>1790.3</v>
      </c>
      <c r="G105" s="21">
        <f t="shared" si="14"/>
        <v>3580.6</v>
      </c>
      <c r="H105" s="21">
        <f t="shared" si="15"/>
        <v>8593.44</v>
      </c>
      <c r="I105" s="68">
        <f t="shared" si="16"/>
        <v>89.515000000000001</v>
      </c>
      <c r="J105" s="72">
        <v>0</v>
      </c>
      <c r="K105" s="73">
        <v>86.84</v>
      </c>
      <c r="L105" s="238">
        <v>0</v>
      </c>
      <c r="M105" s="238"/>
      <c r="N105" s="21">
        <f>F105+I105-J105+K105-L105</f>
        <v>1966.655</v>
      </c>
      <c r="O105" s="238"/>
    </row>
    <row r="106" spans="1:18" s="135" customFormat="1" ht="19.5" customHeight="1" x14ac:dyDescent="0.25">
      <c r="A106" s="16" t="s">
        <v>104</v>
      </c>
      <c r="B106"/>
      <c r="C106" s="239" t="s">
        <v>105</v>
      </c>
      <c r="D106" s="236" t="s">
        <v>99</v>
      </c>
      <c r="E106" s="237">
        <v>15</v>
      </c>
      <c r="F106" s="21">
        <v>1790.3</v>
      </c>
      <c r="G106" s="21">
        <f t="shared" si="14"/>
        <v>3580.6</v>
      </c>
      <c r="H106" s="21">
        <f t="shared" si="15"/>
        <v>8593.44</v>
      </c>
      <c r="I106" s="68">
        <f t="shared" si="16"/>
        <v>89.515000000000001</v>
      </c>
      <c r="J106" s="72">
        <v>0</v>
      </c>
      <c r="K106" s="73">
        <v>86.84</v>
      </c>
      <c r="L106" s="238">
        <v>0</v>
      </c>
      <c r="M106" s="238"/>
      <c r="N106" s="21">
        <f>F106+I106-J106+K106-L106</f>
        <v>1966.655</v>
      </c>
      <c r="O106" s="238"/>
      <c r="P106" s="1"/>
      <c r="Q106"/>
      <c r="R106"/>
    </row>
    <row r="107" spans="1:18" s="135" customFormat="1" ht="15.75" thickBot="1" x14ac:dyDescent="0.3">
      <c r="B107"/>
      <c r="C107" s="41"/>
      <c r="D107" s="240"/>
      <c r="E107" s="241" t="s">
        <v>27</v>
      </c>
      <c r="F107" s="242">
        <f>SUM(F103:F106)</f>
        <v>7161.2</v>
      </c>
      <c r="G107" s="242">
        <f t="shared" ref="G107:N107" si="17">SUM(G103:G106)</f>
        <v>14322.4</v>
      </c>
      <c r="H107" s="242">
        <f t="shared" si="17"/>
        <v>34373.760000000002</v>
      </c>
      <c r="I107" s="243">
        <f>SUM(I103:I106)</f>
        <v>358.06</v>
      </c>
      <c r="J107" s="242">
        <f t="shared" si="17"/>
        <v>0</v>
      </c>
      <c r="K107" s="243">
        <f t="shared" si="17"/>
        <v>347.36</v>
      </c>
      <c r="L107" s="242">
        <f t="shared" si="17"/>
        <v>0</v>
      </c>
      <c r="M107" s="242"/>
      <c r="N107" s="242">
        <f t="shared" si="17"/>
        <v>7866.62</v>
      </c>
      <c r="O107" s="227"/>
      <c r="P107" s="1"/>
      <c r="Q107"/>
      <c r="R107"/>
    </row>
    <row r="108" spans="1:18" s="135" customFormat="1" x14ac:dyDescent="0.25">
      <c r="B108"/>
      <c r="C108" s="41"/>
      <c r="D108" s="82"/>
      <c r="E108" s="46"/>
      <c r="F108" s="46"/>
      <c r="G108" s="46"/>
      <c r="H108" s="46"/>
      <c r="I108" s="83"/>
      <c r="J108" s="46"/>
      <c r="K108" s="84"/>
      <c r="L108" s="46"/>
      <c r="M108" s="46"/>
      <c r="N108" s="46"/>
      <c r="O108" s="46"/>
      <c r="P108" s="1"/>
      <c r="Q108"/>
      <c r="R108"/>
    </row>
    <row r="109" spans="1:18" s="135" customFormat="1" ht="15.75" x14ac:dyDescent="0.25">
      <c r="B109"/>
      <c r="C109" s="511" t="s">
        <v>106</v>
      </c>
      <c r="D109" s="511"/>
      <c r="E109" s="511"/>
      <c r="F109" s="511"/>
      <c r="G109" s="511"/>
      <c r="H109" s="511"/>
      <c r="I109" s="511"/>
      <c r="J109" s="511"/>
      <c r="K109" s="511"/>
      <c r="L109" s="511"/>
      <c r="M109" s="511"/>
      <c r="N109" s="511"/>
      <c r="O109" s="244"/>
      <c r="P109" s="1"/>
      <c r="Q109"/>
      <c r="R109"/>
    </row>
    <row r="110" spans="1:18" s="135" customFormat="1" x14ac:dyDescent="0.25">
      <c r="B110"/>
      <c r="C110" s="8" t="str">
        <f>C101</f>
        <v>PERIODO DEL 01 DE OCTUBRE AL 15 DE OCTUBREDE 2018.</v>
      </c>
      <c r="D110" s="56"/>
      <c r="E110" s="245"/>
      <c r="F110" s="246"/>
      <c r="G110" s="246"/>
      <c r="H110" s="246"/>
      <c r="I110" s="247"/>
      <c r="J110" s="246"/>
      <c r="K110" s="247"/>
      <c r="L110" s="246"/>
      <c r="M110" s="246"/>
      <c r="N110" s="246"/>
      <c r="O110" s="245"/>
      <c r="P110" s="1"/>
      <c r="Q110"/>
      <c r="R110"/>
    </row>
    <row r="111" spans="1:18" s="135" customFormat="1" ht="22.5" x14ac:dyDescent="0.25">
      <c r="B111"/>
      <c r="C111" s="248" t="s">
        <v>7</v>
      </c>
      <c r="D111" s="249" t="s">
        <v>8</v>
      </c>
      <c r="E111" s="61" t="s">
        <v>9</v>
      </c>
      <c r="F111" s="248" t="s">
        <v>34</v>
      </c>
      <c r="G111" s="248"/>
      <c r="H111" s="248"/>
      <c r="I111" s="12" t="s">
        <v>11</v>
      </c>
      <c r="J111" s="248" t="s">
        <v>12</v>
      </c>
      <c r="K111" s="250" t="s">
        <v>13</v>
      </c>
      <c r="L111" s="251" t="s">
        <v>14</v>
      </c>
      <c r="M111" s="251"/>
      <c r="N111" s="252" t="s">
        <v>15</v>
      </c>
      <c r="O111" s="248" t="s">
        <v>16</v>
      </c>
      <c r="P111" s="1"/>
      <c r="Q111"/>
      <c r="R111"/>
    </row>
    <row r="112" spans="1:18" s="135" customFormat="1" ht="20.25" customHeight="1" x14ac:dyDescent="0.25">
      <c r="A112" s="16" t="s">
        <v>107</v>
      </c>
      <c r="B112"/>
      <c r="C112" s="253" t="s">
        <v>108</v>
      </c>
      <c r="D112" s="128" t="s">
        <v>109</v>
      </c>
      <c r="E112" s="129">
        <v>15</v>
      </c>
      <c r="F112" s="21">
        <f>241.34*15</f>
        <v>3620.1</v>
      </c>
      <c r="G112" s="21">
        <f>F112*2</f>
        <v>7240.2</v>
      </c>
      <c r="H112" s="21">
        <f>I112*24</f>
        <v>4344.12</v>
      </c>
      <c r="I112" s="68">
        <f>F112*0.05</f>
        <v>181.005</v>
      </c>
      <c r="J112" s="254">
        <v>165.07</v>
      </c>
      <c r="K112" s="255">
        <v>0</v>
      </c>
      <c r="L112" s="254">
        <v>0</v>
      </c>
      <c r="M112" s="254"/>
      <c r="N112" s="21">
        <v>2636.04</v>
      </c>
      <c r="O112" s="130"/>
      <c r="P112" s="1"/>
      <c r="Q112"/>
      <c r="R112"/>
    </row>
    <row r="113" spans="1:18" s="135" customFormat="1" ht="20.25" customHeight="1" x14ac:dyDescent="0.25">
      <c r="A113" s="16" t="s">
        <v>110</v>
      </c>
      <c r="B113"/>
      <c r="C113" s="126" t="s">
        <v>111</v>
      </c>
      <c r="D113" s="128" t="s">
        <v>86</v>
      </c>
      <c r="E113" s="129">
        <v>15</v>
      </c>
      <c r="F113" s="21">
        <v>2261.37</v>
      </c>
      <c r="G113" s="21"/>
      <c r="H113" s="21"/>
      <c r="I113" s="68">
        <f>F113*0.05</f>
        <v>113.0685</v>
      </c>
      <c r="J113" s="72">
        <v>0</v>
      </c>
      <c r="K113" s="73">
        <v>42.74</v>
      </c>
      <c r="L113" s="74">
        <v>0</v>
      </c>
      <c r="M113" s="74"/>
      <c r="N113" s="21">
        <f>F113+I113-J113+K113-L113</f>
        <v>2417.1784999999995</v>
      </c>
      <c r="O113" s="130"/>
      <c r="P113" s="1"/>
      <c r="Q113"/>
      <c r="R113"/>
    </row>
    <row r="114" spans="1:18" s="135" customFormat="1" ht="15.75" thickBot="1" x14ac:dyDescent="0.3">
      <c r="B114"/>
      <c r="C114" s="256"/>
      <c r="D114" s="257"/>
      <c r="E114" s="258" t="s">
        <v>27</v>
      </c>
      <c r="F114" s="259">
        <f>SUM(F112:F113)</f>
        <v>5881.4699999999993</v>
      </c>
      <c r="G114" s="259">
        <f t="shared" ref="G114:L114" si="18">SUM(G112:G113)</f>
        <v>7240.2</v>
      </c>
      <c r="H114" s="259">
        <f t="shared" si="18"/>
        <v>4344.12</v>
      </c>
      <c r="I114" s="260">
        <f>SUM(I112:I113)</f>
        <v>294.07349999999997</v>
      </c>
      <c r="J114" s="259">
        <f t="shared" si="18"/>
        <v>165.07</v>
      </c>
      <c r="K114" s="260">
        <f t="shared" si="18"/>
        <v>42.74</v>
      </c>
      <c r="L114" s="259">
        <f t="shared" si="18"/>
        <v>0</v>
      </c>
      <c r="M114" s="259"/>
      <c r="N114" s="259">
        <f>SUM(N112:N113)</f>
        <v>5053.218499999999</v>
      </c>
      <c r="O114" s="245"/>
      <c r="P114" s="1"/>
      <c r="Q114"/>
      <c r="R114"/>
    </row>
    <row r="115" spans="1:18" s="135" customFormat="1" x14ac:dyDescent="0.25">
      <c r="B115"/>
      <c r="C115" s="41"/>
      <c r="D115" s="82"/>
      <c r="E115" s="46"/>
      <c r="F115" s="46"/>
      <c r="G115" s="46"/>
      <c r="H115" s="46"/>
      <c r="I115" s="83"/>
      <c r="J115" s="46"/>
      <c r="K115" s="84"/>
      <c r="L115" s="46"/>
      <c r="M115" s="46"/>
      <c r="N115" s="261"/>
      <c r="O115" s="46"/>
      <c r="P115" s="1"/>
      <c r="Q115"/>
      <c r="R115"/>
    </row>
    <row r="116" spans="1:18" s="135" customFormat="1" x14ac:dyDescent="0.25">
      <c r="B116"/>
      <c r="C116" s="41"/>
      <c r="D116" s="82"/>
      <c r="E116" s="46"/>
      <c r="F116" s="46"/>
      <c r="G116" s="46"/>
      <c r="H116" s="46"/>
      <c r="I116" s="83"/>
      <c r="J116" s="46"/>
      <c r="K116" s="84"/>
      <c r="L116" s="46"/>
      <c r="M116" s="46"/>
      <c r="N116" s="261"/>
      <c r="O116" s="46"/>
      <c r="P116" s="1"/>
      <c r="Q116"/>
      <c r="R116"/>
    </row>
    <row r="117" spans="1:18" s="135" customFormat="1" x14ac:dyDescent="0.25">
      <c r="B117"/>
      <c r="C117" s="41"/>
      <c r="D117" s="82"/>
      <c r="E117" s="46"/>
      <c r="F117" s="46"/>
      <c r="G117" s="46"/>
      <c r="H117" s="46"/>
      <c r="I117" s="83"/>
      <c r="J117" s="46"/>
      <c r="K117" s="84"/>
      <c r="L117" s="46"/>
      <c r="M117" s="46"/>
      <c r="N117" s="261"/>
      <c r="O117" s="46"/>
      <c r="P117" s="1"/>
      <c r="Q117"/>
      <c r="R117"/>
    </row>
    <row r="118" spans="1:18" s="135" customFormat="1" ht="15.75" x14ac:dyDescent="0.25">
      <c r="B118"/>
      <c r="C118" s="511" t="s">
        <v>112</v>
      </c>
      <c r="D118" s="511"/>
      <c r="E118" s="511"/>
      <c r="F118" s="511"/>
      <c r="G118" s="511"/>
      <c r="H118" s="511"/>
      <c r="I118" s="511"/>
      <c r="J118" s="511"/>
      <c r="K118" s="511"/>
      <c r="L118" s="511"/>
      <c r="M118" s="511"/>
      <c r="N118" s="511"/>
      <c r="O118" s="244"/>
      <c r="P118" s="1"/>
      <c r="Q118"/>
      <c r="R118"/>
    </row>
    <row r="119" spans="1:18" s="135" customFormat="1" x14ac:dyDescent="0.25">
      <c r="B119"/>
      <c r="C119" s="8" t="str">
        <f>C110</f>
        <v>PERIODO DEL 01 DE OCTUBRE AL 15 DE OCTUBREDE 2018.</v>
      </c>
      <c r="D119" s="56"/>
      <c r="E119" s="245"/>
      <c r="F119" s="246"/>
      <c r="G119" s="246"/>
      <c r="H119" s="246"/>
      <c r="I119" s="247"/>
      <c r="J119" s="246"/>
      <c r="K119" s="247"/>
      <c r="L119" s="246"/>
      <c r="M119" s="246"/>
      <c r="N119" s="246"/>
      <c r="O119" s="245"/>
      <c r="P119" s="1"/>
      <c r="Q119"/>
      <c r="R119"/>
    </row>
    <row r="120" spans="1:18" s="135" customFormat="1" ht="22.5" x14ac:dyDescent="0.25">
      <c r="B120"/>
      <c r="C120" s="248" t="s">
        <v>7</v>
      </c>
      <c r="D120" s="249" t="s">
        <v>8</v>
      </c>
      <c r="E120" s="61" t="s">
        <v>9</v>
      </c>
      <c r="F120" s="248" t="s">
        <v>34</v>
      </c>
      <c r="G120" s="248"/>
      <c r="H120" s="248"/>
      <c r="I120" s="12" t="s">
        <v>11</v>
      </c>
      <c r="J120" s="248" t="s">
        <v>12</v>
      </c>
      <c r="K120" s="250" t="s">
        <v>13</v>
      </c>
      <c r="L120" s="251" t="s">
        <v>14</v>
      </c>
      <c r="M120" s="251"/>
      <c r="N120" s="252" t="s">
        <v>15</v>
      </c>
      <c r="O120" s="248" t="s">
        <v>16</v>
      </c>
      <c r="P120" s="1"/>
      <c r="Q120"/>
      <c r="R120"/>
    </row>
    <row r="121" spans="1:18" s="135" customFormat="1" ht="20.25" customHeight="1" x14ac:dyDescent="0.25">
      <c r="A121" s="16" t="s">
        <v>113</v>
      </c>
      <c r="B121"/>
      <c r="C121" s="124" t="s">
        <v>114</v>
      </c>
      <c r="D121" s="117" t="s">
        <v>115</v>
      </c>
      <c r="E121" s="129">
        <v>15</v>
      </c>
      <c r="F121" s="21">
        <v>3102.45</v>
      </c>
      <c r="G121" s="21"/>
      <c r="H121" s="21"/>
      <c r="I121" s="68">
        <f>F121*0.05</f>
        <v>155.1225</v>
      </c>
      <c r="J121" s="254">
        <v>91.04</v>
      </c>
      <c r="K121" s="255">
        <v>0</v>
      </c>
      <c r="L121" s="254">
        <v>0</v>
      </c>
      <c r="M121" s="254"/>
      <c r="N121" s="21">
        <f>F121+I121-J121+K121-L121</f>
        <v>3166.5324999999998</v>
      </c>
      <c r="O121" s="130"/>
      <c r="P121" s="1"/>
      <c r="Q121"/>
      <c r="R121"/>
    </row>
    <row r="122" spans="1:18" s="135" customFormat="1" ht="15.75" thickBot="1" x14ac:dyDescent="0.3">
      <c r="B122"/>
      <c r="C122" s="256"/>
      <c r="D122" s="257"/>
      <c r="E122" s="258" t="s">
        <v>27</v>
      </c>
      <c r="F122" s="259">
        <f>SUM(F121)</f>
        <v>3102.45</v>
      </c>
      <c r="G122" s="259">
        <f t="shared" ref="G122:N122" si="19">SUM(G121)</f>
        <v>0</v>
      </c>
      <c r="H122" s="259">
        <f t="shared" si="19"/>
        <v>0</v>
      </c>
      <c r="I122" s="260">
        <f>SUM(I121)</f>
        <v>155.1225</v>
      </c>
      <c r="J122" s="259">
        <f t="shared" si="19"/>
        <v>91.04</v>
      </c>
      <c r="K122" s="260">
        <f t="shared" si="19"/>
        <v>0</v>
      </c>
      <c r="L122" s="259">
        <f t="shared" si="19"/>
        <v>0</v>
      </c>
      <c r="M122" s="259"/>
      <c r="N122" s="259">
        <f t="shared" si="19"/>
        <v>3166.5324999999998</v>
      </c>
      <c r="O122" s="245"/>
      <c r="P122" s="1"/>
      <c r="Q122"/>
      <c r="R122"/>
    </row>
    <row r="123" spans="1:18" s="135" customFormat="1" x14ac:dyDescent="0.25">
      <c r="B123"/>
      <c r="C123" s="41"/>
      <c r="D123" s="82"/>
      <c r="E123" s="46"/>
      <c r="F123" s="46"/>
      <c r="G123" s="46"/>
      <c r="H123" s="46"/>
      <c r="I123" s="83"/>
      <c r="J123" s="46"/>
      <c r="K123" s="84"/>
      <c r="L123" s="46"/>
      <c r="M123" s="46"/>
      <c r="N123" s="261"/>
      <c r="O123" s="46"/>
      <c r="P123" s="1"/>
      <c r="Q123"/>
      <c r="R123"/>
    </row>
    <row r="124" spans="1:18" s="135" customFormat="1" x14ac:dyDescent="0.25">
      <c r="B124"/>
      <c r="C124" s="41"/>
      <c r="D124" s="82"/>
      <c r="E124" s="46"/>
      <c r="F124" s="46"/>
      <c r="G124" s="46"/>
      <c r="H124" s="46"/>
      <c r="I124" s="83"/>
      <c r="J124" s="46"/>
      <c r="K124" s="84"/>
      <c r="L124" s="46"/>
      <c r="M124" s="46"/>
      <c r="N124" s="261"/>
      <c r="O124" s="46"/>
      <c r="P124" s="1"/>
      <c r="Q124"/>
      <c r="R124"/>
    </row>
    <row r="125" spans="1:18" s="135" customFormat="1" x14ac:dyDescent="0.25">
      <c r="B125"/>
      <c r="C125" s="41"/>
      <c r="D125" s="82"/>
      <c r="E125" s="46"/>
      <c r="F125" s="46"/>
      <c r="G125" s="46"/>
      <c r="H125" s="46"/>
      <c r="I125" s="83"/>
      <c r="J125" s="46"/>
      <c r="K125" s="84"/>
      <c r="L125" s="46"/>
      <c r="M125" s="46"/>
      <c r="N125" s="261"/>
      <c r="O125" s="46"/>
      <c r="P125" s="1"/>
      <c r="Q125"/>
      <c r="R125"/>
    </row>
    <row r="126" spans="1:18" s="135" customFormat="1" x14ac:dyDescent="0.25">
      <c r="B126"/>
      <c r="C126" s="41"/>
      <c r="D126" s="82"/>
      <c r="E126" s="46"/>
      <c r="F126" s="46"/>
      <c r="G126" s="46"/>
      <c r="H126" s="46"/>
      <c r="I126" s="83"/>
      <c r="J126" s="46"/>
      <c r="K126" s="84"/>
      <c r="L126" s="46"/>
      <c r="M126" s="46"/>
      <c r="N126" s="261"/>
      <c r="O126" s="46"/>
      <c r="P126" s="1"/>
      <c r="Q126"/>
      <c r="R126"/>
    </row>
    <row r="127" spans="1:18" s="135" customFormat="1" x14ac:dyDescent="0.25">
      <c r="B127"/>
      <c r="C127" s="41"/>
      <c r="D127" s="82"/>
      <c r="E127" s="46"/>
      <c r="F127" s="46"/>
      <c r="G127" s="46"/>
      <c r="H127" s="46"/>
      <c r="I127" s="83"/>
      <c r="J127" s="46"/>
      <c r="K127" s="84"/>
      <c r="L127" s="46"/>
      <c r="M127" s="46"/>
      <c r="N127" s="46"/>
      <c r="O127" s="46"/>
      <c r="P127" s="1"/>
      <c r="Q127"/>
      <c r="R127"/>
    </row>
    <row r="128" spans="1:18" s="135" customFormat="1" x14ac:dyDescent="0.25">
      <c r="B128"/>
      <c r="C128" s="41"/>
      <c r="D128" s="82"/>
      <c r="E128" s="46"/>
      <c r="F128" s="46"/>
      <c r="G128" s="46"/>
      <c r="H128" s="46"/>
      <c r="I128" s="83"/>
      <c r="J128" s="46"/>
      <c r="K128" s="84"/>
      <c r="L128" s="46"/>
      <c r="M128" s="46"/>
      <c r="N128" s="46"/>
      <c r="O128" s="46"/>
      <c r="P128" s="1"/>
      <c r="Q128"/>
      <c r="R128"/>
    </row>
    <row r="129" spans="1:18" s="135" customFormat="1" x14ac:dyDescent="0.25">
      <c r="B129"/>
      <c r="C129" s="41"/>
      <c r="D129" s="82"/>
      <c r="E129" s="46"/>
      <c r="F129" s="46"/>
      <c r="G129" s="46"/>
      <c r="H129" s="46"/>
      <c r="I129" s="83"/>
      <c r="J129" s="46"/>
      <c r="K129" s="84"/>
      <c r="L129" s="46"/>
      <c r="M129" s="46"/>
      <c r="N129" s="46"/>
      <c r="O129" s="46"/>
      <c r="P129" s="1"/>
      <c r="Q129"/>
      <c r="R129"/>
    </row>
    <row r="130" spans="1:18" s="135" customFormat="1" ht="15.75" thickBot="1" x14ac:dyDescent="0.3">
      <c r="B130"/>
      <c r="C130" s="41"/>
      <c r="D130" s="43"/>
      <c r="E130" s="44"/>
      <c r="F130" s="42"/>
      <c r="G130" s="42"/>
      <c r="H130" s="42"/>
      <c r="I130" s="45"/>
      <c r="J130" s="42"/>
      <c r="K130" s="45"/>
      <c r="L130" s="46"/>
      <c r="M130" s="46"/>
      <c r="N130" s="44"/>
      <c r="O130" s="46"/>
      <c r="P130" s="1"/>
      <c r="Q130"/>
      <c r="R130"/>
    </row>
    <row r="131" spans="1:18" s="1" customFormat="1" x14ac:dyDescent="0.25">
      <c r="A131"/>
      <c r="B131"/>
      <c r="C131" s="41"/>
      <c r="D131" s="492"/>
      <c r="E131" s="46"/>
      <c r="F131" s="494" t="s">
        <v>29</v>
      </c>
      <c r="G131" s="494"/>
      <c r="H131" s="494"/>
      <c r="I131" s="494"/>
      <c r="J131" s="494"/>
      <c r="K131" s="494"/>
      <c r="L131" s="46"/>
      <c r="M131" s="46"/>
      <c r="N131" s="494" t="s">
        <v>30</v>
      </c>
      <c r="O131" s="494"/>
      <c r="Q131"/>
      <c r="R131"/>
    </row>
    <row r="132" spans="1:18" s="135" customFormat="1" x14ac:dyDescent="0.25">
      <c r="B132"/>
      <c r="C132" s="41"/>
      <c r="D132" s="34"/>
      <c r="E132" s="46"/>
      <c r="F132" s="495" t="s">
        <v>31</v>
      </c>
      <c r="G132" s="495"/>
      <c r="H132" s="495"/>
      <c r="I132" s="495"/>
      <c r="J132" s="495"/>
      <c r="K132" s="495"/>
      <c r="L132" s="46"/>
      <c r="M132" s="46"/>
      <c r="N132" s="495" t="s">
        <v>32</v>
      </c>
      <c r="O132" s="495"/>
      <c r="P132" s="1"/>
      <c r="Q132"/>
      <c r="R132"/>
    </row>
    <row r="133" spans="1:18" s="135" customFormat="1" x14ac:dyDescent="0.25">
      <c r="B133"/>
      <c r="C133" s="41"/>
      <c r="D133" s="161"/>
      <c r="E133" s="46"/>
      <c r="F133" s="34"/>
      <c r="G133" s="34"/>
      <c r="H133" s="34"/>
      <c r="I133" s="48"/>
      <c r="J133" s="34"/>
      <c r="K133" s="48"/>
      <c r="L133" s="46"/>
      <c r="M133" s="46"/>
      <c r="N133" s="34"/>
      <c r="O133" s="34"/>
      <c r="P133" s="1"/>
      <c r="Q133"/>
      <c r="R133"/>
    </row>
    <row r="134" spans="1:18" s="135" customFormat="1" ht="29.25" x14ac:dyDescent="0.5">
      <c r="B134"/>
      <c r="C134" s="496" t="s">
        <v>0</v>
      </c>
      <c r="D134" s="496"/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496"/>
      <c r="P134" s="1"/>
      <c r="Q134"/>
      <c r="R134"/>
    </row>
    <row r="135" spans="1:18" s="135" customFormat="1" ht="23.25" x14ac:dyDescent="0.35">
      <c r="B135"/>
      <c r="C135" s="497" t="s">
        <v>1</v>
      </c>
      <c r="D135" s="497"/>
      <c r="E135" s="497"/>
      <c r="F135" s="497"/>
      <c r="G135" s="497"/>
      <c r="H135" s="497"/>
      <c r="I135" s="497"/>
      <c r="J135" s="497"/>
      <c r="K135" s="497"/>
      <c r="L135" s="497"/>
      <c r="M135" s="497"/>
      <c r="N135" s="497"/>
      <c r="O135" s="497"/>
      <c r="P135" s="1"/>
      <c r="Q135"/>
      <c r="R135"/>
    </row>
    <row r="136" spans="1:18" s="135" customFormat="1" ht="15.75" x14ac:dyDescent="0.25">
      <c r="B136"/>
      <c r="C136" s="262" t="s">
        <v>2</v>
      </c>
      <c r="D136" s="264"/>
      <c r="E136" s="263"/>
      <c r="F136" s="263"/>
      <c r="G136" s="263"/>
      <c r="H136" s="263"/>
      <c r="I136" s="265"/>
      <c r="J136" s="263"/>
      <c r="K136" s="265"/>
      <c r="L136" s="263"/>
      <c r="M136" s="263"/>
      <c r="N136" s="263"/>
      <c r="O136" s="266" t="s">
        <v>3</v>
      </c>
      <c r="P136" s="1"/>
      <c r="Q136"/>
      <c r="R136"/>
    </row>
    <row r="137" spans="1:18" s="135" customFormat="1" ht="15.75" x14ac:dyDescent="0.25">
      <c r="B137"/>
      <c r="C137" s="507" t="s">
        <v>116</v>
      </c>
      <c r="D137" s="507"/>
      <c r="E137" s="507"/>
      <c r="F137" s="507"/>
      <c r="G137" s="507"/>
      <c r="H137" s="507"/>
      <c r="I137" s="507"/>
      <c r="J137" s="507"/>
      <c r="K137" s="507"/>
      <c r="L137" s="507"/>
      <c r="M137" s="267"/>
      <c r="N137" s="268"/>
      <c r="O137" s="501" t="s">
        <v>5</v>
      </c>
      <c r="P137" s="1"/>
      <c r="Q137"/>
      <c r="R137"/>
    </row>
    <row r="138" spans="1:18" s="135" customFormat="1" x14ac:dyDescent="0.25">
      <c r="B138"/>
      <c r="C138" s="8" t="str">
        <f>C110</f>
        <v>PERIODO DEL 01 DE OCTUBRE AL 15 DE OCTUBREDE 2018.</v>
      </c>
      <c r="D138" s="56"/>
      <c r="E138" s="269"/>
      <c r="F138" s="270"/>
      <c r="G138" s="270"/>
      <c r="H138" s="270"/>
      <c r="I138" s="271"/>
      <c r="J138" s="270"/>
      <c r="K138" s="271"/>
      <c r="L138" s="270"/>
      <c r="M138" s="270"/>
      <c r="N138" s="270"/>
      <c r="O138" s="502"/>
      <c r="P138" s="1"/>
      <c r="Q138"/>
      <c r="R138"/>
    </row>
    <row r="139" spans="1:18" s="135" customFormat="1" ht="22.5" x14ac:dyDescent="0.25">
      <c r="B139"/>
      <c r="C139" s="272" t="s">
        <v>7</v>
      </c>
      <c r="D139" s="273" t="s">
        <v>8</v>
      </c>
      <c r="E139" s="61" t="s">
        <v>9</v>
      </c>
      <c r="F139" s="272" t="s">
        <v>34</v>
      </c>
      <c r="G139" s="272"/>
      <c r="H139" s="272"/>
      <c r="I139" s="12" t="s">
        <v>11</v>
      </c>
      <c r="J139" s="272" t="s">
        <v>12</v>
      </c>
      <c r="K139" s="274" t="s">
        <v>13</v>
      </c>
      <c r="L139" s="275" t="s">
        <v>14</v>
      </c>
      <c r="M139" s="275"/>
      <c r="N139" s="276" t="s">
        <v>15</v>
      </c>
      <c r="O139" s="272" t="s">
        <v>16</v>
      </c>
      <c r="P139" s="1"/>
      <c r="Q139"/>
      <c r="R139"/>
    </row>
    <row r="140" spans="1:18" s="135" customFormat="1" ht="17.25" customHeight="1" x14ac:dyDescent="0.25">
      <c r="A140" s="16" t="s">
        <v>117</v>
      </c>
      <c r="B140"/>
      <c r="C140" s="277" t="s">
        <v>118</v>
      </c>
      <c r="D140" s="278" t="s">
        <v>119</v>
      </c>
      <c r="E140" s="279">
        <v>15</v>
      </c>
      <c r="F140" s="21">
        <v>6410.6</v>
      </c>
      <c r="G140" s="21"/>
      <c r="H140" s="21"/>
      <c r="I140" s="68">
        <f>F140*0.05</f>
        <v>320.53000000000003</v>
      </c>
      <c r="J140" s="119">
        <v>731.13</v>
      </c>
      <c r="K140" s="120">
        <v>0</v>
      </c>
      <c r="L140" s="121"/>
      <c r="M140" s="121"/>
      <c r="N140" s="21">
        <v>6000</v>
      </c>
      <c r="O140" s="280"/>
      <c r="P140" s="1"/>
      <c r="Q140"/>
      <c r="R140"/>
    </row>
    <row r="141" spans="1:18" s="135" customFormat="1" ht="17.25" customHeight="1" x14ac:dyDescent="0.25">
      <c r="A141" s="16" t="s">
        <v>120</v>
      </c>
      <c r="B141"/>
      <c r="C141" s="281" t="s">
        <v>121</v>
      </c>
      <c r="D141" s="282" t="s">
        <v>122</v>
      </c>
      <c r="E141" s="283">
        <v>15</v>
      </c>
      <c r="F141" s="21">
        <v>2261.37</v>
      </c>
      <c r="G141" s="21"/>
      <c r="H141" s="21"/>
      <c r="I141" s="68">
        <f>F141*0.05</f>
        <v>113.0685</v>
      </c>
      <c r="J141" s="72">
        <v>0</v>
      </c>
      <c r="K141" s="73">
        <v>42.74</v>
      </c>
      <c r="L141" s="74">
        <v>0</v>
      </c>
      <c r="M141" s="74"/>
      <c r="N141" s="21">
        <f>F141+I141-J141+K141-L141</f>
        <v>2417.1784999999995</v>
      </c>
      <c r="O141" s="284"/>
      <c r="P141" s="1"/>
      <c r="Q141"/>
      <c r="R141"/>
    </row>
    <row r="142" spans="1:18" ht="17.25" customHeight="1" x14ac:dyDescent="0.25">
      <c r="A142" s="16" t="s">
        <v>123</v>
      </c>
      <c r="C142" s="281" t="s">
        <v>124</v>
      </c>
      <c r="D142" s="282" t="s">
        <v>125</v>
      </c>
      <c r="E142" s="283">
        <v>15</v>
      </c>
      <c r="F142" s="21">
        <v>2261.37</v>
      </c>
      <c r="G142" s="21"/>
      <c r="H142" s="21"/>
      <c r="I142" s="68">
        <f>F142*0.05</f>
        <v>113.0685</v>
      </c>
      <c r="J142" s="72">
        <v>0</v>
      </c>
      <c r="K142" s="73">
        <v>42.74</v>
      </c>
      <c r="L142" s="74">
        <v>0</v>
      </c>
      <c r="M142" s="74"/>
      <c r="N142" s="21">
        <f>F142+I142-J142+K142-L142</f>
        <v>2417.1784999999995</v>
      </c>
      <c r="O142" s="284"/>
    </row>
    <row r="143" spans="1:18" ht="15.75" thickBot="1" x14ac:dyDescent="0.3">
      <c r="C143" s="285"/>
      <c r="D143" s="287"/>
      <c r="E143" s="288" t="s">
        <v>27</v>
      </c>
      <c r="F143" s="289">
        <f>SUM(F140:F142)</f>
        <v>10933.34</v>
      </c>
      <c r="G143" s="289">
        <f t="shared" ref="G143:N143" si="20">SUM(G140:G142)</f>
        <v>0</v>
      </c>
      <c r="H143" s="289">
        <f t="shared" si="20"/>
        <v>0</v>
      </c>
      <c r="I143" s="290">
        <f>SUM(I140:I142)</f>
        <v>546.66700000000003</v>
      </c>
      <c r="J143" s="289">
        <f t="shared" si="20"/>
        <v>731.13</v>
      </c>
      <c r="K143" s="290">
        <f t="shared" si="20"/>
        <v>85.48</v>
      </c>
      <c r="L143" s="289">
        <f t="shared" si="20"/>
        <v>0</v>
      </c>
      <c r="M143" s="289"/>
      <c r="N143" s="289">
        <f t="shared" si="20"/>
        <v>10834.357</v>
      </c>
      <c r="O143" s="286"/>
    </row>
    <row r="144" spans="1:18" x14ac:dyDescent="0.25">
      <c r="C144" s="285"/>
      <c r="D144" s="287"/>
      <c r="E144" s="285"/>
      <c r="F144" s="291"/>
      <c r="G144" s="291"/>
      <c r="H144" s="291"/>
      <c r="I144" s="292"/>
      <c r="J144" s="291"/>
      <c r="K144" s="292"/>
      <c r="L144" s="291"/>
      <c r="M144" s="291"/>
      <c r="N144" s="291"/>
      <c r="O144" s="286"/>
    </row>
    <row r="145" spans="1:17" ht="15.75" x14ac:dyDescent="0.25">
      <c r="C145" s="507" t="s">
        <v>126</v>
      </c>
      <c r="D145" s="507"/>
      <c r="E145" s="507"/>
      <c r="F145" s="507"/>
      <c r="G145" s="507"/>
      <c r="H145" s="507"/>
      <c r="I145" s="507"/>
      <c r="J145" s="507"/>
      <c r="K145" s="507"/>
      <c r="L145" s="507"/>
      <c r="M145" s="267"/>
      <c r="N145" s="268"/>
      <c r="O145" s="268"/>
    </row>
    <row r="146" spans="1:17" x14ac:dyDescent="0.25">
      <c r="C146" s="8" t="str">
        <f>C138</f>
        <v>PERIODO DEL 01 DE OCTUBRE AL 15 DE OCTUBREDE 2018.</v>
      </c>
      <c r="D146" s="56"/>
      <c r="E146" s="269"/>
      <c r="F146" s="270"/>
      <c r="G146" s="270"/>
      <c r="H146" s="270"/>
      <c r="I146" s="271"/>
      <c r="J146" s="270"/>
      <c r="K146" s="271"/>
      <c r="L146" s="270"/>
      <c r="M146" s="270"/>
      <c r="N146" s="270"/>
      <c r="O146" s="293"/>
    </row>
    <row r="147" spans="1:17" ht="22.5" x14ac:dyDescent="0.25">
      <c r="C147" s="272" t="s">
        <v>7</v>
      </c>
      <c r="D147" s="273" t="s">
        <v>8</v>
      </c>
      <c r="E147" s="61" t="s">
        <v>9</v>
      </c>
      <c r="F147" s="272" t="s">
        <v>34</v>
      </c>
      <c r="G147" s="272"/>
      <c r="H147" s="272"/>
      <c r="I147" s="12" t="s">
        <v>11</v>
      </c>
      <c r="J147" s="272" t="s">
        <v>12</v>
      </c>
      <c r="K147" s="274" t="s">
        <v>13</v>
      </c>
      <c r="L147" s="275" t="s">
        <v>14</v>
      </c>
      <c r="M147" s="275"/>
      <c r="N147" s="276" t="s">
        <v>15</v>
      </c>
      <c r="O147" s="272" t="s">
        <v>16</v>
      </c>
    </row>
    <row r="148" spans="1:17" s="46" customFormat="1" ht="18" customHeight="1" x14ac:dyDescent="0.25">
      <c r="A148" s="16" t="s">
        <v>127</v>
      </c>
      <c r="C148" s="277" t="s">
        <v>128</v>
      </c>
      <c r="D148" s="278" t="s">
        <v>129</v>
      </c>
      <c r="E148" s="279">
        <v>15</v>
      </c>
      <c r="F148" s="21">
        <v>5170.2299999999996</v>
      </c>
      <c r="G148" s="21"/>
      <c r="H148" s="21"/>
      <c r="I148" s="68">
        <f>F148*0.05</f>
        <v>258.51150000000001</v>
      </c>
      <c r="J148" s="119">
        <v>492.09</v>
      </c>
      <c r="K148" s="120">
        <v>0</v>
      </c>
      <c r="L148" s="121">
        <v>0</v>
      </c>
      <c r="M148" s="121"/>
      <c r="N148" s="21">
        <f>F148+I148-J148+K148-L148</f>
        <v>4936.651499999999</v>
      </c>
      <c r="O148" s="280"/>
      <c r="P148" s="1" t="s">
        <v>130</v>
      </c>
    </row>
    <row r="149" spans="1:17" ht="18" customHeight="1" x14ac:dyDescent="0.25">
      <c r="C149" s="277" t="s">
        <v>131</v>
      </c>
      <c r="D149" s="278" t="s">
        <v>132</v>
      </c>
      <c r="E149" s="279">
        <v>15</v>
      </c>
      <c r="F149" s="21">
        <v>2261.37</v>
      </c>
      <c r="G149" s="21"/>
      <c r="H149" s="21"/>
      <c r="I149" s="68">
        <f>F149*0.05</f>
        <v>113.0685</v>
      </c>
      <c r="J149" s="72">
        <v>0</v>
      </c>
      <c r="K149" s="73">
        <v>42.74</v>
      </c>
      <c r="L149" s="74">
        <v>0</v>
      </c>
      <c r="M149" s="74"/>
      <c r="N149" s="21">
        <f>F149+I149-J149+K149-L149</f>
        <v>2417.1784999999995</v>
      </c>
      <c r="O149" s="25"/>
      <c r="P149"/>
      <c r="Q149" s="46"/>
    </row>
    <row r="150" spans="1:17" ht="15.75" thickBot="1" x14ac:dyDescent="0.3">
      <c r="C150" s="285"/>
      <c r="D150" s="287"/>
      <c r="E150" s="288" t="s">
        <v>27</v>
      </c>
      <c r="F150" s="289">
        <f>SUM(F148:F149)</f>
        <v>7431.5999999999995</v>
      </c>
      <c r="G150" s="289"/>
      <c r="H150" s="289"/>
      <c r="I150" s="290">
        <f>SUM(I148:I149)</f>
        <v>371.58000000000004</v>
      </c>
      <c r="J150" s="289">
        <f t="shared" ref="J150:N150" si="21">SUM(J148:J149)</f>
        <v>492.09</v>
      </c>
      <c r="K150" s="290">
        <f t="shared" si="21"/>
        <v>42.74</v>
      </c>
      <c r="L150" s="289">
        <f t="shared" si="21"/>
        <v>0</v>
      </c>
      <c r="M150" s="289"/>
      <c r="N150" s="289">
        <f t="shared" si="21"/>
        <v>7353.8299999999981</v>
      </c>
      <c r="O150" s="286"/>
    </row>
    <row r="151" spans="1:17" x14ac:dyDescent="0.25">
      <c r="C151" s="285"/>
      <c r="D151" s="287"/>
      <c r="E151" s="285"/>
      <c r="F151" s="291"/>
      <c r="G151" s="291"/>
      <c r="H151" s="291"/>
      <c r="I151" s="292"/>
      <c r="J151" s="291"/>
      <c r="K151" s="292"/>
      <c r="L151" s="291"/>
      <c r="M151" s="291"/>
      <c r="N151" s="291"/>
      <c r="O151" s="286"/>
    </row>
    <row r="152" spans="1:17" ht="15.75" x14ac:dyDescent="0.25">
      <c r="C152" s="507" t="s">
        <v>133</v>
      </c>
      <c r="D152" s="507"/>
      <c r="E152" s="507"/>
      <c r="F152" s="507"/>
      <c r="G152" s="507"/>
      <c r="H152" s="507"/>
      <c r="I152" s="507"/>
      <c r="J152" s="507"/>
      <c r="K152" s="507"/>
      <c r="L152" s="507"/>
      <c r="M152" s="507"/>
      <c r="N152" s="507"/>
      <c r="O152" s="508"/>
    </row>
    <row r="153" spans="1:17" x14ac:dyDescent="0.25">
      <c r="C153" s="8" t="str">
        <f>C146</f>
        <v>PERIODO DEL 01 DE OCTUBRE AL 15 DE OCTUBREDE 2018.</v>
      </c>
      <c r="D153" s="56"/>
      <c r="E153" s="294"/>
      <c r="F153" s="295"/>
      <c r="G153" s="295"/>
      <c r="H153" s="295"/>
      <c r="I153" s="296"/>
      <c r="J153" s="295"/>
      <c r="K153" s="296"/>
      <c r="L153" s="295"/>
      <c r="M153" s="295"/>
      <c r="N153" s="295"/>
      <c r="O153" s="509"/>
    </row>
    <row r="154" spans="1:17" ht="22.5" x14ac:dyDescent="0.25">
      <c r="C154" s="297" t="s">
        <v>7</v>
      </c>
      <c r="D154" s="298" t="s">
        <v>8</v>
      </c>
      <c r="E154" s="61" t="s">
        <v>9</v>
      </c>
      <c r="F154" s="297" t="s">
        <v>34</v>
      </c>
      <c r="G154" s="297"/>
      <c r="H154" s="297"/>
      <c r="I154" s="12" t="s">
        <v>11</v>
      </c>
      <c r="J154" s="297" t="s">
        <v>12</v>
      </c>
      <c r="K154" s="299" t="s">
        <v>13</v>
      </c>
      <c r="L154" s="300" t="s">
        <v>14</v>
      </c>
      <c r="M154" s="300"/>
      <c r="N154" s="301" t="s">
        <v>15</v>
      </c>
      <c r="O154" s="297" t="s">
        <v>16</v>
      </c>
    </row>
    <row r="155" spans="1:17" ht="19.5" customHeight="1" x14ac:dyDescent="0.25">
      <c r="A155" s="16" t="s">
        <v>134</v>
      </c>
      <c r="C155" s="302" t="s">
        <v>135</v>
      </c>
      <c r="D155" s="303" t="s">
        <v>136</v>
      </c>
      <c r="E155" s="304">
        <v>15</v>
      </c>
      <c r="F155" s="21">
        <v>1570.48</v>
      </c>
      <c r="G155" s="21">
        <f>F155*2</f>
        <v>3140.96</v>
      </c>
      <c r="H155" s="21">
        <f>I155*24</f>
        <v>1884.576</v>
      </c>
      <c r="I155" s="68">
        <f>F155*0.05</f>
        <v>78.524000000000001</v>
      </c>
      <c r="J155" s="200">
        <v>0</v>
      </c>
      <c r="K155" s="201">
        <v>112.91</v>
      </c>
      <c r="L155" s="200">
        <v>0</v>
      </c>
      <c r="M155" s="200"/>
      <c r="N155" s="21">
        <f>F155+I155-J155+K155-L155</f>
        <v>1761.914</v>
      </c>
      <c r="O155" s="305"/>
    </row>
    <row r="156" spans="1:17" ht="19.5" customHeight="1" x14ac:dyDescent="0.25">
      <c r="C156" s="25"/>
      <c r="D156" s="306"/>
      <c r="E156" s="304"/>
      <c r="F156" s="21"/>
      <c r="G156" s="21"/>
      <c r="H156" s="21"/>
      <c r="I156" s="68"/>
      <c r="J156" s="72"/>
      <c r="K156" s="201"/>
      <c r="L156" s="238"/>
      <c r="M156" s="238"/>
      <c r="N156" s="21"/>
      <c r="O156" s="305"/>
    </row>
    <row r="157" spans="1:17" ht="15.75" thickBot="1" x14ac:dyDescent="0.3">
      <c r="C157" s="307"/>
      <c r="D157" s="308"/>
      <c r="E157" s="309" t="s">
        <v>27</v>
      </c>
      <c r="F157" s="310">
        <f>SUM(F155:F156)</f>
        <v>1570.48</v>
      </c>
      <c r="G157" s="310">
        <f t="shared" ref="G157:N157" si="22">SUM(G155:G156)</f>
        <v>3140.96</v>
      </c>
      <c r="H157" s="310">
        <f t="shared" si="22"/>
        <v>1884.576</v>
      </c>
      <c r="I157" s="311">
        <f>SUM(I155:I156)</f>
        <v>78.524000000000001</v>
      </c>
      <c r="J157" s="310">
        <f t="shared" si="22"/>
        <v>0</v>
      </c>
      <c r="K157" s="311">
        <f t="shared" si="22"/>
        <v>112.91</v>
      </c>
      <c r="L157" s="310">
        <f t="shared" si="22"/>
        <v>0</v>
      </c>
      <c r="M157" s="310"/>
      <c r="N157" s="310">
        <f t="shared" si="22"/>
        <v>1761.914</v>
      </c>
      <c r="O157" s="294"/>
    </row>
    <row r="158" spans="1:17" x14ac:dyDescent="0.25">
      <c r="C158" s="285"/>
      <c r="D158" s="287"/>
      <c r="E158" s="285"/>
      <c r="F158" s="291"/>
      <c r="G158" s="291"/>
      <c r="H158" s="291"/>
      <c r="I158" s="292"/>
      <c r="J158" s="291"/>
      <c r="K158" s="292"/>
      <c r="L158" s="291"/>
      <c r="M158" s="291"/>
      <c r="N158" s="291"/>
      <c r="O158" s="286"/>
    </row>
    <row r="159" spans="1:17" x14ac:dyDescent="0.25">
      <c r="C159" s="285"/>
      <c r="D159" s="287"/>
      <c r="E159" s="285"/>
      <c r="F159" s="291"/>
      <c r="G159" s="291"/>
      <c r="H159" s="291"/>
      <c r="I159" s="292"/>
      <c r="J159" s="291"/>
      <c r="K159" s="292"/>
      <c r="L159" s="291"/>
      <c r="M159" s="291"/>
      <c r="N159" s="291"/>
      <c r="O159" s="286"/>
    </row>
    <row r="160" spans="1:17" x14ac:dyDescent="0.25">
      <c r="C160" s="285"/>
      <c r="D160" s="287"/>
      <c r="E160" s="285"/>
      <c r="F160" s="291"/>
      <c r="G160" s="291"/>
      <c r="H160" s="291"/>
      <c r="I160" s="292"/>
      <c r="J160" s="291"/>
      <c r="K160" s="292"/>
      <c r="L160" s="291"/>
      <c r="M160" s="291"/>
      <c r="N160" s="291"/>
      <c r="O160" s="286"/>
    </row>
    <row r="161" spans="1:18" x14ac:dyDescent="0.25">
      <c r="C161" s="307"/>
      <c r="D161" s="308"/>
      <c r="E161" s="307"/>
      <c r="F161" s="312"/>
      <c r="G161" s="312"/>
      <c r="H161" s="312"/>
      <c r="I161" s="313"/>
      <c r="J161" s="312"/>
      <c r="K161" s="313"/>
      <c r="L161" s="312"/>
      <c r="M161" s="312"/>
      <c r="N161" s="312"/>
      <c r="O161" s="294"/>
    </row>
    <row r="162" spans="1:18" ht="15.75" thickBot="1" x14ac:dyDescent="0.3">
      <c r="C162" s="307"/>
      <c r="D162" s="43"/>
      <c r="E162" s="44"/>
      <c r="F162" s="42"/>
      <c r="G162" s="42"/>
      <c r="H162" s="42"/>
      <c r="I162" s="45"/>
      <c r="J162" s="42"/>
      <c r="K162" s="45"/>
      <c r="L162" s="46"/>
      <c r="M162" s="46"/>
      <c r="N162" s="44"/>
      <c r="O162" s="46"/>
    </row>
    <row r="163" spans="1:18" s="1" customFormat="1" x14ac:dyDescent="0.25">
      <c r="A163"/>
      <c r="B163"/>
      <c r="C163" s="41"/>
      <c r="D163" s="492"/>
      <c r="E163" s="46"/>
      <c r="F163" s="494" t="s">
        <v>29</v>
      </c>
      <c r="G163" s="494"/>
      <c r="H163" s="494"/>
      <c r="I163" s="494"/>
      <c r="J163" s="494"/>
      <c r="K163" s="494"/>
      <c r="L163" s="46"/>
      <c r="M163" s="46"/>
      <c r="N163" s="494" t="s">
        <v>30</v>
      </c>
      <c r="O163" s="494"/>
      <c r="Q163"/>
      <c r="R163"/>
    </row>
    <row r="164" spans="1:18" x14ac:dyDescent="0.25">
      <c r="C164" s="41"/>
      <c r="D164" s="34"/>
      <c r="E164" s="46"/>
      <c r="F164" s="495" t="s">
        <v>31</v>
      </c>
      <c r="G164" s="495"/>
      <c r="H164" s="495"/>
      <c r="I164" s="495"/>
      <c r="J164" s="495"/>
      <c r="K164" s="495"/>
      <c r="L164" s="46"/>
      <c r="M164" s="46"/>
      <c r="N164" s="495" t="s">
        <v>32</v>
      </c>
      <c r="O164" s="495"/>
    </row>
    <row r="165" spans="1:18" x14ac:dyDescent="0.25">
      <c r="C165" s="41"/>
      <c r="D165" s="34"/>
      <c r="E165" s="46"/>
      <c r="F165" s="34"/>
      <c r="G165" s="34"/>
      <c r="H165" s="34"/>
      <c r="I165" s="48"/>
      <c r="J165" s="34"/>
      <c r="K165" s="48"/>
      <c r="L165" s="46"/>
      <c r="M165" s="46"/>
      <c r="N165" s="34"/>
      <c r="O165" s="34"/>
    </row>
    <row r="166" spans="1:18" x14ac:dyDescent="0.25">
      <c r="C166" s="41"/>
      <c r="D166" s="34"/>
      <c r="E166" s="46"/>
      <c r="F166" s="34"/>
      <c r="G166" s="34"/>
      <c r="H166" s="34"/>
      <c r="I166" s="48"/>
      <c r="J166" s="34"/>
      <c r="K166" s="48"/>
      <c r="L166" s="46"/>
      <c r="M166" s="46"/>
      <c r="N166" s="34"/>
      <c r="O166" s="34"/>
    </row>
    <row r="167" spans="1:18" x14ac:dyDescent="0.25">
      <c r="C167" s="41"/>
      <c r="D167" s="34"/>
      <c r="E167" s="46"/>
      <c r="F167" s="34"/>
      <c r="G167" s="34"/>
      <c r="H167" s="34"/>
      <c r="I167" s="48"/>
      <c r="J167" s="34"/>
      <c r="K167" s="48"/>
      <c r="L167" s="46"/>
      <c r="M167" s="46"/>
      <c r="N167" s="34"/>
      <c r="O167" s="34"/>
    </row>
    <row r="168" spans="1:18" x14ac:dyDescent="0.25">
      <c r="C168" s="41"/>
      <c r="D168" s="34"/>
      <c r="E168" s="46"/>
      <c r="F168" s="34"/>
      <c r="G168" s="34"/>
      <c r="H168" s="34"/>
      <c r="I168" s="48"/>
      <c r="J168" s="34"/>
      <c r="K168" s="48"/>
      <c r="L168" s="46"/>
      <c r="M168" s="46"/>
      <c r="N168" s="34"/>
      <c r="O168" s="34"/>
    </row>
    <row r="169" spans="1:18" x14ac:dyDescent="0.25">
      <c r="C169" s="41"/>
      <c r="D169" s="34"/>
      <c r="E169" s="46"/>
      <c r="F169" s="34"/>
      <c r="G169" s="34"/>
      <c r="H169" s="34"/>
      <c r="I169" s="48"/>
      <c r="J169" s="34"/>
      <c r="K169" s="48"/>
      <c r="L169" s="46"/>
      <c r="M169" s="46"/>
      <c r="N169" s="34"/>
      <c r="O169" s="34"/>
    </row>
    <row r="170" spans="1:18" ht="29.25" x14ac:dyDescent="0.5">
      <c r="C170" s="496" t="s">
        <v>0</v>
      </c>
      <c r="D170" s="496"/>
      <c r="E170" s="496"/>
      <c r="F170" s="496"/>
      <c r="G170" s="496"/>
      <c r="H170" s="496"/>
      <c r="I170" s="496"/>
      <c r="J170" s="496"/>
      <c r="K170" s="496"/>
      <c r="L170" s="496"/>
      <c r="M170" s="496"/>
      <c r="N170" s="496"/>
      <c r="O170" s="496"/>
    </row>
    <row r="171" spans="1:18" ht="23.25" x14ac:dyDescent="0.35">
      <c r="C171" s="497" t="s">
        <v>1</v>
      </c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497"/>
      <c r="O171" s="497"/>
    </row>
    <row r="172" spans="1:18" ht="15.75" x14ac:dyDescent="0.25">
      <c r="C172" s="314" t="s">
        <v>2</v>
      </c>
      <c r="D172" s="316"/>
      <c r="E172" s="315"/>
      <c r="F172" s="315"/>
      <c r="G172" s="315"/>
      <c r="H172" s="315"/>
      <c r="I172" s="317"/>
      <c r="J172" s="315"/>
      <c r="K172" s="317"/>
      <c r="L172" s="315"/>
      <c r="M172" s="315"/>
      <c r="N172" s="315"/>
      <c r="O172" s="318" t="s">
        <v>3</v>
      </c>
    </row>
    <row r="173" spans="1:18" ht="15.75" x14ac:dyDescent="0.25">
      <c r="C173" s="506" t="s">
        <v>137</v>
      </c>
      <c r="D173" s="506"/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319"/>
    </row>
    <row r="174" spans="1:18" ht="15" customHeight="1" x14ac:dyDescent="0.25">
      <c r="C174" s="320"/>
      <c r="D174" s="56"/>
      <c r="E174" s="321"/>
      <c r="F174" s="322"/>
      <c r="G174" s="322"/>
      <c r="H174" s="322"/>
      <c r="I174" s="323"/>
      <c r="J174" s="322"/>
      <c r="K174" s="323"/>
      <c r="L174" s="322"/>
      <c r="M174" s="322"/>
      <c r="N174" s="322"/>
      <c r="O174" s="501" t="s">
        <v>5</v>
      </c>
    </row>
    <row r="175" spans="1:18" ht="15" customHeight="1" x14ac:dyDescent="0.25">
      <c r="C175" s="8" t="str">
        <f>C153</f>
        <v>PERIODO DEL 01 DE OCTUBRE AL 15 DE OCTUBREDE 2018.</v>
      </c>
      <c r="D175" s="56"/>
      <c r="E175" s="321"/>
      <c r="F175" s="322"/>
      <c r="G175" s="322"/>
      <c r="H175" s="322"/>
      <c r="I175" s="323"/>
      <c r="J175" s="322"/>
      <c r="K175" s="323"/>
      <c r="L175" s="322"/>
      <c r="M175" s="322"/>
      <c r="N175" s="322"/>
      <c r="O175" s="502"/>
    </row>
    <row r="176" spans="1:18" ht="22.5" x14ac:dyDescent="0.25">
      <c r="C176" s="324" t="s">
        <v>7</v>
      </c>
      <c r="D176" s="325" t="s">
        <v>8</v>
      </c>
      <c r="E176" s="61" t="s">
        <v>9</v>
      </c>
      <c r="F176" s="324" t="s">
        <v>34</v>
      </c>
      <c r="G176" s="324"/>
      <c r="H176" s="324"/>
      <c r="I176" s="12" t="s">
        <v>11</v>
      </c>
      <c r="J176" s="324" t="s">
        <v>12</v>
      </c>
      <c r="K176" s="326" t="s">
        <v>13</v>
      </c>
      <c r="L176" s="327" t="s">
        <v>14</v>
      </c>
      <c r="M176" s="326" t="s">
        <v>41</v>
      </c>
      <c r="N176" s="328" t="s">
        <v>15</v>
      </c>
      <c r="O176" s="324" t="s">
        <v>16</v>
      </c>
    </row>
    <row r="177" spans="1:18" ht="18.75" customHeight="1" x14ac:dyDescent="0.25">
      <c r="A177" s="16" t="s">
        <v>138</v>
      </c>
      <c r="C177" s="329" t="s">
        <v>139</v>
      </c>
      <c r="D177" s="331" t="s">
        <v>140</v>
      </c>
      <c r="E177" s="279">
        <v>15</v>
      </c>
      <c r="F177" s="21">
        <v>787.41</v>
      </c>
      <c r="G177" s="21">
        <f>F177*2</f>
        <v>1574.82</v>
      </c>
      <c r="H177" s="21">
        <f>I177*24</f>
        <v>944.89200000000005</v>
      </c>
      <c r="I177" s="68">
        <f t="shared" ref="I177:I186" si="23">F177*0.05</f>
        <v>39.3705</v>
      </c>
      <c r="J177" s="332">
        <v>0</v>
      </c>
      <c r="K177" s="333">
        <v>163.17519999999999</v>
      </c>
      <c r="L177" s="334">
        <v>0</v>
      </c>
      <c r="M177" s="334"/>
      <c r="N177" s="21">
        <f t="shared" ref="N177:N186" si="24">F177+I177-J177+K177-L177</f>
        <v>989.95569999999998</v>
      </c>
      <c r="O177" s="330"/>
    </row>
    <row r="178" spans="1:18" ht="18.75" customHeight="1" x14ac:dyDescent="0.25">
      <c r="A178" s="16" t="s">
        <v>141</v>
      </c>
      <c r="C178" s="329" t="s">
        <v>142</v>
      </c>
      <c r="D178" s="203" t="s">
        <v>143</v>
      </c>
      <c r="E178" s="304">
        <v>15</v>
      </c>
      <c r="F178" s="21">
        <v>1790.3025</v>
      </c>
      <c r="G178" s="21">
        <f t="shared" ref="G178:G183" si="25">F178*2</f>
        <v>3580.605</v>
      </c>
      <c r="H178" s="21">
        <f t="shared" ref="H178:H185" si="26">I178*24</f>
        <v>2148.3630000000003</v>
      </c>
      <c r="I178" s="68">
        <f t="shared" si="23"/>
        <v>89.515125000000012</v>
      </c>
      <c r="J178" s="72">
        <v>0</v>
      </c>
      <c r="K178" s="73">
        <v>86.840079999999986</v>
      </c>
      <c r="L178" s="334">
        <v>0</v>
      </c>
      <c r="M178" s="334"/>
      <c r="N178" s="21">
        <f t="shared" si="24"/>
        <v>1966.6577050000001</v>
      </c>
      <c r="O178" s="330"/>
    </row>
    <row r="179" spans="1:18" ht="18.75" customHeight="1" x14ac:dyDescent="0.25">
      <c r="A179" s="16" t="s">
        <v>144</v>
      </c>
      <c r="C179" s="335" t="s">
        <v>145</v>
      </c>
      <c r="D179" s="203" t="s">
        <v>143</v>
      </c>
      <c r="E179" s="304">
        <v>15</v>
      </c>
      <c r="F179" s="21">
        <v>1790.3025</v>
      </c>
      <c r="G179" s="21"/>
      <c r="H179" s="21">
        <f t="shared" si="26"/>
        <v>2148.3630000000003</v>
      </c>
      <c r="I179" s="68">
        <f t="shared" si="23"/>
        <v>89.515125000000012</v>
      </c>
      <c r="J179" s="72">
        <v>0</v>
      </c>
      <c r="K179" s="73">
        <v>86.840079999999986</v>
      </c>
      <c r="L179" s="334">
        <v>0</v>
      </c>
      <c r="M179" s="334"/>
      <c r="N179" s="21">
        <f t="shared" si="24"/>
        <v>1966.6577050000001</v>
      </c>
      <c r="O179" s="336"/>
    </row>
    <row r="180" spans="1:18" ht="18.75" customHeight="1" x14ac:dyDescent="0.25">
      <c r="A180" s="16" t="s">
        <v>146</v>
      </c>
      <c r="C180" s="335" t="s">
        <v>147</v>
      </c>
      <c r="D180" s="203" t="s">
        <v>148</v>
      </c>
      <c r="E180" s="304">
        <v>15</v>
      </c>
      <c r="F180" s="21">
        <v>2460.6675</v>
      </c>
      <c r="G180" s="21">
        <f t="shared" ref="G180" si="27">F180*2</f>
        <v>4921.335</v>
      </c>
      <c r="H180" s="21">
        <f t="shared" si="26"/>
        <v>2952.8010000000004</v>
      </c>
      <c r="I180" s="68">
        <f t="shared" si="23"/>
        <v>123.03337500000001</v>
      </c>
      <c r="J180" s="72">
        <v>0</v>
      </c>
      <c r="K180" s="73">
        <v>14.031103999999999</v>
      </c>
      <c r="L180" s="334">
        <v>0</v>
      </c>
      <c r="M180" s="334"/>
      <c r="N180" s="21">
        <f t="shared" si="24"/>
        <v>2597.7319790000001</v>
      </c>
      <c r="O180" s="336"/>
    </row>
    <row r="181" spans="1:18" ht="18.75" customHeight="1" x14ac:dyDescent="0.25">
      <c r="A181" s="16" t="s">
        <v>149</v>
      </c>
      <c r="C181" s="335" t="s">
        <v>150</v>
      </c>
      <c r="D181" s="203" t="s">
        <v>148</v>
      </c>
      <c r="E181" s="204">
        <v>15</v>
      </c>
      <c r="F181" s="21">
        <v>2460.6675</v>
      </c>
      <c r="G181" s="21">
        <f t="shared" si="25"/>
        <v>4921.335</v>
      </c>
      <c r="H181" s="21">
        <f t="shared" si="26"/>
        <v>2952.8010000000004</v>
      </c>
      <c r="I181" s="68">
        <f t="shared" si="23"/>
        <v>123.03337500000001</v>
      </c>
      <c r="J181" s="72">
        <v>0</v>
      </c>
      <c r="K181" s="73">
        <v>14.031103999999999</v>
      </c>
      <c r="L181" s="334">
        <v>0</v>
      </c>
      <c r="M181" s="334"/>
      <c r="N181" s="21">
        <f t="shared" si="24"/>
        <v>2597.7319790000001</v>
      </c>
      <c r="O181" s="336"/>
    </row>
    <row r="182" spans="1:18" ht="18.75" customHeight="1" x14ac:dyDescent="0.25">
      <c r="A182" s="16" t="s">
        <v>151</v>
      </c>
      <c r="C182" s="335" t="s">
        <v>152</v>
      </c>
      <c r="D182" s="203" t="s">
        <v>153</v>
      </c>
      <c r="E182" s="204">
        <v>15</v>
      </c>
      <c r="F182" s="21">
        <v>3298.8074999999999</v>
      </c>
      <c r="G182" s="21">
        <f t="shared" si="25"/>
        <v>6597.6149999999998</v>
      </c>
      <c r="H182" s="21">
        <f t="shared" si="26"/>
        <v>3958.5690000000004</v>
      </c>
      <c r="I182" s="68">
        <f t="shared" si="23"/>
        <v>164.94037500000002</v>
      </c>
      <c r="J182" s="119">
        <v>112.40852799999999</v>
      </c>
      <c r="K182" s="120">
        <v>0</v>
      </c>
      <c r="L182" s="334">
        <v>0</v>
      </c>
      <c r="M182" s="334"/>
      <c r="N182" s="21">
        <f t="shared" si="24"/>
        <v>3351.3393470000001</v>
      </c>
      <c r="O182" s="336"/>
    </row>
    <row r="183" spans="1:18" ht="18.75" customHeight="1" x14ac:dyDescent="0.25">
      <c r="A183" s="16" t="s">
        <v>154</v>
      </c>
      <c r="C183" s="202" t="s">
        <v>155</v>
      </c>
      <c r="D183" s="203" t="s">
        <v>156</v>
      </c>
      <c r="E183" s="204">
        <v>15</v>
      </c>
      <c r="F183" s="21">
        <v>1731.135</v>
      </c>
      <c r="G183" s="21">
        <f t="shared" si="25"/>
        <v>3462.27</v>
      </c>
      <c r="H183" s="21">
        <f t="shared" si="26"/>
        <v>2077.3620000000001</v>
      </c>
      <c r="I183" s="68">
        <f t="shared" si="23"/>
        <v>86.556750000000008</v>
      </c>
      <c r="J183" s="337">
        <v>0</v>
      </c>
      <c r="K183" s="338">
        <v>95.726800000000011</v>
      </c>
      <c r="L183" s="334">
        <v>0</v>
      </c>
      <c r="M183" s="334"/>
      <c r="N183" s="21">
        <f t="shared" si="24"/>
        <v>1913.4185499999999</v>
      </c>
      <c r="O183" s="336"/>
      <c r="Q183" s="339"/>
    </row>
    <row r="184" spans="1:18" ht="18.75" customHeight="1" x14ac:dyDescent="0.25">
      <c r="A184" s="16" t="s">
        <v>157</v>
      </c>
      <c r="C184" s="202" t="s">
        <v>158</v>
      </c>
      <c r="D184" s="203" t="s">
        <v>156</v>
      </c>
      <c r="E184" s="204">
        <v>15</v>
      </c>
      <c r="F184" s="21">
        <v>1731.135</v>
      </c>
      <c r="G184" s="21"/>
      <c r="H184" s="21">
        <f t="shared" si="26"/>
        <v>2077.3620000000001</v>
      </c>
      <c r="I184" s="68">
        <f t="shared" si="23"/>
        <v>86.556750000000008</v>
      </c>
      <c r="J184" s="337">
        <v>0</v>
      </c>
      <c r="K184" s="338">
        <v>95.726800000000011</v>
      </c>
      <c r="L184" s="334">
        <v>0</v>
      </c>
      <c r="M184" s="334"/>
      <c r="N184" s="21">
        <f t="shared" si="24"/>
        <v>1913.4185499999999</v>
      </c>
      <c r="O184" s="336"/>
    </row>
    <row r="185" spans="1:18" s="135" customFormat="1" ht="18.75" customHeight="1" x14ac:dyDescent="0.25">
      <c r="A185" s="16"/>
      <c r="B185"/>
      <c r="C185" s="235" t="s">
        <v>159</v>
      </c>
      <c r="D185" s="340" t="s">
        <v>160</v>
      </c>
      <c r="E185" s="304">
        <v>15</v>
      </c>
      <c r="F185" s="21">
        <v>1790.3025</v>
      </c>
      <c r="G185" s="21"/>
      <c r="H185" s="21">
        <f t="shared" si="26"/>
        <v>2148.3630000000003</v>
      </c>
      <c r="I185" s="68">
        <f t="shared" si="23"/>
        <v>89.515125000000012</v>
      </c>
      <c r="J185" s="72">
        <v>0</v>
      </c>
      <c r="K185" s="73">
        <v>86.840079999999986</v>
      </c>
      <c r="L185" s="238">
        <v>0</v>
      </c>
      <c r="M185" s="238"/>
      <c r="N185" s="21">
        <f t="shared" si="24"/>
        <v>1966.6577050000001</v>
      </c>
      <c r="O185" s="341"/>
      <c r="P185" s="1"/>
      <c r="Q185"/>
      <c r="R185"/>
    </row>
    <row r="186" spans="1:18" s="135" customFormat="1" ht="18.75" customHeight="1" x14ac:dyDescent="0.25">
      <c r="A186" s="16" t="s">
        <v>161</v>
      </c>
      <c r="B186"/>
      <c r="C186" s="342" t="s">
        <v>162</v>
      </c>
      <c r="D186" s="340" t="s">
        <v>160</v>
      </c>
      <c r="E186" s="304">
        <v>15</v>
      </c>
      <c r="F186" s="21">
        <v>1790.3025</v>
      </c>
      <c r="G186" s="21"/>
      <c r="H186" s="21">
        <f>I186*24*5</f>
        <v>10741.815000000002</v>
      </c>
      <c r="I186" s="68">
        <f t="shared" si="23"/>
        <v>89.515125000000012</v>
      </c>
      <c r="J186" s="72">
        <v>0</v>
      </c>
      <c r="K186" s="73">
        <v>86.840079999999986</v>
      </c>
      <c r="L186" s="238"/>
      <c r="M186" s="238"/>
      <c r="N186" s="21">
        <f t="shared" si="24"/>
        <v>1966.6577050000001</v>
      </c>
      <c r="O186" s="341"/>
      <c r="Q186"/>
      <c r="R186"/>
    </row>
    <row r="187" spans="1:18" s="46" customFormat="1" ht="16.5" customHeight="1" x14ac:dyDescent="0.25">
      <c r="A187" s="16" t="s">
        <v>163</v>
      </c>
      <c r="C187" s="126" t="s">
        <v>164</v>
      </c>
      <c r="D187" s="128" t="s">
        <v>165</v>
      </c>
      <c r="E187" s="129">
        <v>15</v>
      </c>
      <c r="F187" s="21">
        <v>2957.13</v>
      </c>
      <c r="G187" s="21">
        <f>F187*2</f>
        <v>5914.26</v>
      </c>
      <c r="H187" s="21">
        <f>I187*24</f>
        <v>3548.5560000000005</v>
      </c>
      <c r="I187" s="68">
        <f>F187*0.05</f>
        <v>147.85650000000001</v>
      </c>
      <c r="J187" s="72">
        <v>54.99</v>
      </c>
      <c r="K187" s="73">
        <v>0</v>
      </c>
      <c r="L187" s="74">
        <v>0</v>
      </c>
      <c r="M187" s="74"/>
      <c r="N187" s="21">
        <f>F187+I187-J187+K187-L187</f>
        <v>3049.9965000000002</v>
      </c>
      <c r="O187" s="130"/>
      <c r="P187" s="1"/>
    </row>
    <row r="188" spans="1:18" s="135" customFormat="1" ht="15.75" thickBot="1" x14ac:dyDescent="0.3">
      <c r="B188"/>
      <c r="D188" s="343"/>
      <c r="E188" s="344" t="s">
        <v>27</v>
      </c>
      <c r="F188" s="345">
        <f t="shared" ref="F188:N188" si="28">SUM(F177:F187)</f>
        <v>22588.162500000006</v>
      </c>
      <c r="G188" s="345">
        <f t="shared" si="28"/>
        <v>30972.239999999998</v>
      </c>
      <c r="H188" s="345">
        <f t="shared" si="28"/>
        <v>35699.247000000003</v>
      </c>
      <c r="I188" s="346">
        <f t="shared" si="28"/>
        <v>1129.4081249999999</v>
      </c>
      <c r="J188" s="345">
        <f t="shared" si="28"/>
        <v>167.398528</v>
      </c>
      <c r="K188" s="346">
        <f t="shared" si="28"/>
        <v>730.0513279999999</v>
      </c>
      <c r="L188" s="345">
        <f t="shared" si="28"/>
        <v>0</v>
      </c>
      <c r="M188" s="345"/>
      <c r="N188" s="345">
        <f t="shared" si="28"/>
        <v>24280.223425000004</v>
      </c>
      <c r="O188" s="321"/>
      <c r="P188" s="1"/>
      <c r="Q188"/>
      <c r="R188"/>
    </row>
    <row r="189" spans="1:18" s="135" customFormat="1" x14ac:dyDescent="0.25">
      <c r="B189"/>
      <c r="C189" s="347"/>
      <c r="D189" s="343"/>
      <c r="E189" s="347"/>
      <c r="F189" s="348"/>
      <c r="G189" s="348"/>
      <c r="H189" s="348"/>
      <c r="I189" s="349"/>
      <c r="J189" s="348"/>
      <c r="K189" s="349"/>
      <c r="L189" s="348"/>
      <c r="M189" s="348"/>
      <c r="N189" s="348"/>
      <c r="O189" s="321"/>
      <c r="P189" s="1"/>
      <c r="Q189"/>
      <c r="R189"/>
    </row>
    <row r="190" spans="1:18" s="135" customFormat="1" x14ac:dyDescent="0.25">
      <c r="B190"/>
      <c r="C190" s="347"/>
      <c r="D190" s="343"/>
      <c r="E190" s="347"/>
      <c r="F190" s="348"/>
      <c r="G190" s="348"/>
      <c r="H190" s="348"/>
      <c r="I190" s="349"/>
      <c r="J190" s="348"/>
      <c r="K190" s="349"/>
      <c r="L190" s="348"/>
      <c r="M190" s="348"/>
      <c r="N190" s="348"/>
      <c r="O190" s="321"/>
      <c r="P190" s="1"/>
      <c r="Q190"/>
      <c r="R190"/>
    </row>
    <row r="191" spans="1:18" s="135" customFormat="1" ht="15.75" thickBot="1" x14ac:dyDescent="0.3">
      <c r="B191"/>
      <c r="C191" s="350"/>
      <c r="D191" s="43"/>
      <c r="E191" s="44"/>
      <c r="F191" s="351"/>
      <c r="G191" s="351"/>
      <c r="H191" s="351"/>
      <c r="I191" s="352"/>
      <c r="J191" s="351"/>
      <c r="K191" s="352"/>
      <c r="L191" s="46"/>
      <c r="M191" s="46"/>
      <c r="N191" s="44"/>
      <c r="O191" s="46"/>
      <c r="P191" s="1"/>
      <c r="Q191"/>
      <c r="R191"/>
    </row>
    <row r="192" spans="1:18" s="1" customFormat="1" x14ac:dyDescent="0.25">
      <c r="A192"/>
      <c r="B192"/>
      <c r="C192" s="41"/>
      <c r="D192" s="492"/>
      <c r="E192" s="46"/>
      <c r="F192" s="494" t="s">
        <v>29</v>
      </c>
      <c r="G192" s="494"/>
      <c r="H192" s="494"/>
      <c r="I192" s="494"/>
      <c r="J192" s="494"/>
      <c r="K192" s="494"/>
      <c r="L192" s="46"/>
      <c r="M192" s="46"/>
      <c r="N192" s="494" t="s">
        <v>30</v>
      </c>
      <c r="O192" s="494"/>
      <c r="Q192"/>
      <c r="R192"/>
    </row>
    <row r="193" spans="1:18" x14ac:dyDescent="0.25">
      <c r="C193" s="41"/>
      <c r="D193" s="34"/>
      <c r="E193" s="46"/>
      <c r="F193" s="495" t="s">
        <v>31</v>
      </c>
      <c r="G193" s="495"/>
      <c r="H193" s="495"/>
      <c r="I193" s="495"/>
      <c r="J193" s="495"/>
      <c r="K193" s="495"/>
      <c r="L193" s="46"/>
      <c r="M193" s="46"/>
      <c r="N193" s="495" t="s">
        <v>32</v>
      </c>
      <c r="O193" s="495"/>
    </row>
    <row r="194" spans="1:18" x14ac:dyDescent="0.25">
      <c r="C194" s="41"/>
      <c r="D194" s="34"/>
      <c r="E194" s="46"/>
      <c r="F194" s="34"/>
      <c r="G194" s="34"/>
      <c r="H194" s="34"/>
      <c r="I194" s="48"/>
      <c r="J194" s="34"/>
      <c r="K194" s="48"/>
      <c r="L194" s="46"/>
      <c r="M194" s="46"/>
      <c r="N194" s="34"/>
      <c r="O194" s="34"/>
    </row>
    <row r="195" spans="1:18" x14ac:dyDescent="0.25">
      <c r="C195" s="41"/>
      <c r="D195" s="34"/>
      <c r="E195" s="46"/>
      <c r="F195" s="353"/>
      <c r="G195" s="353"/>
      <c r="H195" s="353"/>
      <c r="I195" s="48"/>
      <c r="J195" s="34"/>
      <c r="K195" s="48"/>
      <c r="L195" s="46"/>
      <c r="M195" s="46"/>
      <c r="N195" s="34"/>
      <c r="O195" s="34"/>
    </row>
    <row r="196" spans="1:18" s="1" customFormat="1" x14ac:dyDescent="0.25">
      <c r="A196"/>
      <c r="B196"/>
      <c r="C196" s="41"/>
      <c r="D196" s="34"/>
      <c r="E196" s="46"/>
      <c r="F196" s="34"/>
      <c r="G196" s="34"/>
      <c r="H196" s="34"/>
      <c r="I196" s="48"/>
      <c r="J196" s="34"/>
      <c r="K196" s="48"/>
      <c r="L196" s="46"/>
      <c r="M196" s="46"/>
      <c r="N196" s="34"/>
      <c r="O196" s="34"/>
      <c r="Q196"/>
      <c r="R196"/>
    </row>
    <row r="197" spans="1:18" s="1" customFormat="1" x14ac:dyDescent="0.25">
      <c r="A197"/>
      <c r="B197"/>
      <c r="C197" s="41"/>
      <c r="D197" s="34"/>
      <c r="E197" s="46"/>
      <c r="F197" s="34"/>
      <c r="G197" s="34"/>
      <c r="H197" s="34"/>
      <c r="I197" s="48"/>
      <c r="J197" s="34"/>
      <c r="K197" s="48"/>
      <c r="L197" s="46"/>
      <c r="M197" s="46"/>
      <c r="N197" s="34"/>
      <c r="O197" s="34"/>
      <c r="Q197"/>
      <c r="R197"/>
    </row>
    <row r="198" spans="1:18" s="1" customFormat="1" x14ac:dyDescent="0.25">
      <c r="A198"/>
      <c r="B198"/>
      <c r="C198" s="41"/>
      <c r="D198" s="34"/>
      <c r="E198" s="46"/>
      <c r="F198" s="34"/>
      <c r="G198" s="34"/>
      <c r="H198" s="34"/>
      <c r="I198" s="48"/>
      <c r="J198" s="34"/>
      <c r="K198" s="48"/>
      <c r="L198" s="46"/>
      <c r="M198" s="46"/>
      <c r="N198" s="34"/>
      <c r="O198" s="34"/>
      <c r="Q198"/>
      <c r="R198"/>
    </row>
    <row r="199" spans="1:18" s="1" customFormat="1" x14ac:dyDescent="0.25">
      <c r="A199"/>
      <c r="B199"/>
      <c r="C199" s="41"/>
      <c r="D199" s="34"/>
      <c r="E199" s="46"/>
      <c r="F199" s="34"/>
      <c r="G199" s="34"/>
      <c r="H199" s="34"/>
      <c r="I199" s="48"/>
      <c r="J199" s="34"/>
      <c r="K199" s="48"/>
      <c r="L199" s="46"/>
      <c r="M199" s="46"/>
      <c r="N199" s="34"/>
      <c r="O199" s="34"/>
      <c r="Q199"/>
      <c r="R199"/>
    </row>
    <row r="200" spans="1:18" s="1" customFormat="1" x14ac:dyDescent="0.25">
      <c r="A200"/>
      <c r="B200"/>
      <c r="C200" s="41"/>
      <c r="D200" s="34"/>
      <c r="E200" s="46"/>
      <c r="F200" s="34"/>
      <c r="G200" s="34"/>
      <c r="H200" s="34"/>
      <c r="I200" s="48"/>
      <c r="J200" s="34"/>
      <c r="K200" s="48"/>
      <c r="L200" s="46"/>
      <c r="M200" s="46"/>
      <c r="N200" s="34"/>
      <c r="O200" s="34"/>
      <c r="Q200"/>
      <c r="R200"/>
    </row>
    <row r="201" spans="1:18" s="1" customFormat="1" x14ac:dyDescent="0.25">
      <c r="A201"/>
      <c r="B201"/>
      <c r="C201" s="41"/>
      <c r="D201" s="34"/>
      <c r="E201" s="46"/>
      <c r="F201" s="34"/>
      <c r="G201" s="34"/>
      <c r="H201" s="34"/>
      <c r="I201" s="48"/>
      <c r="J201" s="34"/>
      <c r="K201" s="48"/>
      <c r="L201" s="46"/>
      <c r="M201" s="46"/>
      <c r="N201" s="34"/>
      <c r="O201" s="34"/>
      <c r="Q201"/>
      <c r="R201"/>
    </row>
    <row r="202" spans="1:18" s="1" customFormat="1" x14ac:dyDescent="0.25">
      <c r="A202"/>
      <c r="B202"/>
      <c r="C202" s="41"/>
      <c r="D202" s="34"/>
      <c r="E202" s="46"/>
      <c r="F202" s="34"/>
      <c r="G202" s="34"/>
      <c r="H202" s="34"/>
      <c r="I202" s="48"/>
      <c r="J202" s="34"/>
      <c r="K202" s="48"/>
      <c r="L202" s="46"/>
      <c r="M202" s="46"/>
      <c r="N202" s="34"/>
      <c r="O202" s="34"/>
      <c r="Q202"/>
      <c r="R202"/>
    </row>
    <row r="203" spans="1:18" s="1" customFormat="1" x14ac:dyDescent="0.25">
      <c r="A203"/>
      <c r="B203"/>
      <c r="C203" s="41"/>
      <c r="D203" s="34"/>
      <c r="E203" s="46"/>
      <c r="F203" s="34"/>
      <c r="G203" s="34"/>
      <c r="H203" s="34"/>
      <c r="I203" s="48"/>
      <c r="J203" s="34"/>
      <c r="K203" s="48"/>
      <c r="L203" s="46"/>
      <c r="M203" s="46"/>
      <c r="N203" s="34"/>
      <c r="O203" s="34"/>
      <c r="Q203"/>
      <c r="R203"/>
    </row>
    <row r="204" spans="1:18" s="1" customFormat="1" ht="29.25" x14ac:dyDescent="0.5">
      <c r="A204"/>
      <c r="B204"/>
      <c r="C204" s="496" t="s">
        <v>0</v>
      </c>
      <c r="D204" s="496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Q204"/>
      <c r="R204"/>
    </row>
    <row r="205" spans="1:18" s="1" customFormat="1" ht="23.25" x14ac:dyDescent="0.35">
      <c r="A205"/>
      <c r="B205"/>
      <c r="C205" s="497" t="s">
        <v>1</v>
      </c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Q205"/>
      <c r="R205"/>
    </row>
    <row r="206" spans="1:18" s="1" customFormat="1" ht="23.25" x14ac:dyDescent="0.35">
      <c r="A206"/>
      <c r="B206"/>
      <c r="C206" s="354"/>
      <c r="D206" s="354"/>
      <c r="E206" s="354"/>
      <c r="F206" s="354"/>
      <c r="G206" s="354"/>
      <c r="H206" s="354"/>
      <c r="I206" s="355"/>
      <c r="J206" s="354"/>
      <c r="K206" s="355"/>
      <c r="L206" s="354"/>
      <c r="M206" s="354"/>
      <c r="N206" s="354"/>
      <c r="O206" s="354"/>
      <c r="Q206"/>
      <c r="R206"/>
    </row>
    <row r="207" spans="1:18" s="1" customFormat="1" ht="15.75" x14ac:dyDescent="0.25">
      <c r="A207"/>
      <c r="B207"/>
      <c r="C207" s="314" t="s">
        <v>2</v>
      </c>
      <c r="D207" s="316"/>
      <c r="E207" s="315"/>
      <c r="F207" s="315"/>
      <c r="G207" s="315"/>
      <c r="H207" s="315"/>
      <c r="I207" s="317"/>
      <c r="J207" s="315"/>
      <c r="K207" s="317"/>
      <c r="L207" s="315"/>
      <c r="M207" s="315"/>
      <c r="N207" s="315"/>
      <c r="O207"/>
      <c r="Q207"/>
      <c r="R207"/>
    </row>
    <row r="208" spans="1:18" s="1" customFormat="1" ht="15.75" x14ac:dyDescent="0.25">
      <c r="A208"/>
      <c r="B208"/>
      <c r="C208" s="505" t="s">
        <v>166</v>
      </c>
      <c r="D208" s="505"/>
      <c r="E208" s="505"/>
      <c r="F208" s="505"/>
      <c r="G208" s="505"/>
      <c r="H208" s="505"/>
      <c r="I208" s="505"/>
      <c r="J208" s="505"/>
      <c r="K208" s="505"/>
      <c r="L208" s="505"/>
      <c r="M208" s="505"/>
      <c r="N208" s="505"/>
      <c r="O208" s="318" t="s">
        <v>3</v>
      </c>
      <c r="Q208"/>
      <c r="R208"/>
    </row>
    <row r="209" spans="1:18" s="1" customFormat="1" ht="15.75" x14ac:dyDescent="0.25">
      <c r="A209"/>
      <c r="B209"/>
      <c r="C209" s="356"/>
      <c r="D209" s="356"/>
      <c r="E209" s="356"/>
      <c r="F209" s="356"/>
      <c r="G209" s="356"/>
      <c r="H209" s="356"/>
      <c r="I209" s="357"/>
      <c r="J209" s="356"/>
      <c r="K209" s="357"/>
      <c r="L209" s="356"/>
      <c r="M209" s="356"/>
      <c r="N209" s="356"/>
      <c r="O209" s="501" t="s">
        <v>5</v>
      </c>
      <c r="Q209"/>
      <c r="R209"/>
    </row>
    <row r="210" spans="1:18" s="1" customFormat="1" x14ac:dyDescent="0.25">
      <c r="A210"/>
      <c r="B210"/>
      <c r="C210" s="8" t="str">
        <f>C175</f>
        <v>PERIODO DEL 01 DE OCTUBRE AL 15 DE OCTUBREDE 2018.</v>
      </c>
      <c r="D210" s="56"/>
      <c r="E210" s="358"/>
      <c r="F210" s="359"/>
      <c r="G210" s="359"/>
      <c r="H210" s="359"/>
      <c r="I210" s="360"/>
      <c r="J210" s="359"/>
      <c r="K210" s="360"/>
      <c r="L210" s="359"/>
      <c r="M210" s="359"/>
      <c r="N210" s="359"/>
      <c r="O210" s="502"/>
      <c r="Q210"/>
      <c r="R210"/>
    </row>
    <row r="211" spans="1:18" s="1" customFormat="1" ht="22.5" x14ac:dyDescent="0.25">
      <c r="A211"/>
      <c r="B211"/>
      <c r="C211" s="361" t="s">
        <v>7</v>
      </c>
      <c r="D211" s="362" t="s">
        <v>8</v>
      </c>
      <c r="E211" s="363" t="s">
        <v>9</v>
      </c>
      <c r="F211" s="361" t="s">
        <v>34</v>
      </c>
      <c r="G211" s="361"/>
      <c r="H211" s="361"/>
      <c r="I211" s="364" t="s">
        <v>11</v>
      </c>
      <c r="J211" s="365" t="s">
        <v>12</v>
      </c>
      <c r="K211" s="366" t="s">
        <v>13</v>
      </c>
      <c r="L211" s="367" t="s">
        <v>14</v>
      </c>
      <c r="M211" s="367"/>
      <c r="N211" s="368" t="s">
        <v>15</v>
      </c>
      <c r="O211" s="361" t="s">
        <v>16</v>
      </c>
      <c r="Q211"/>
      <c r="R211"/>
    </row>
    <row r="212" spans="1:18" ht="19.5" customHeight="1" x14ac:dyDescent="0.25">
      <c r="A212" s="16" t="s">
        <v>167</v>
      </c>
      <c r="C212" s="369" t="s">
        <v>168</v>
      </c>
      <c r="D212" s="370" t="s">
        <v>169</v>
      </c>
      <c r="E212" s="304">
        <v>15</v>
      </c>
      <c r="F212" s="21">
        <v>3169.08</v>
      </c>
      <c r="G212" s="21">
        <f>F212*2</f>
        <v>6338.16</v>
      </c>
      <c r="H212" s="21">
        <f>I212*24</f>
        <v>3802.8960000000002</v>
      </c>
      <c r="I212" s="68">
        <f>F212*0.05</f>
        <v>158.45400000000001</v>
      </c>
      <c r="J212" s="371">
        <v>98.294175999999993</v>
      </c>
      <c r="K212" s="372">
        <v>0</v>
      </c>
      <c r="L212" s="371"/>
      <c r="M212" s="371"/>
      <c r="N212" s="21">
        <f>F212+I212-J212+K212-L212</f>
        <v>3229.2398240000002</v>
      </c>
      <c r="O212" s="373"/>
    </row>
    <row r="213" spans="1:18" s="46" customFormat="1" ht="19.5" customHeight="1" x14ac:dyDescent="0.25">
      <c r="A213" s="16" t="s">
        <v>170</v>
      </c>
      <c r="C213" s="369" t="s">
        <v>171</v>
      </c>
      <c r="D213" s="370" t="s">
        <v>172</v>
      </c>
      <c r="E213" s="304">
        <v>15</v>
      </c>
      <c r="F213" s="21">
        <v>1005.9224999999999</v>
      </c>
      <c r="G213" s="21">
        <f>F213*2</f>
        <v>2011.8449999999998</v>
      </c>
      <c r="H213" s="21">
        <f>I213*24</f>
        <v>1207.107</v>
      </c>
      <c r="I213" s="68">
        <f>F213*0.05</f>
        <v>50.296124999999996</v>
      </c>
      <c r="J213" s="332">
        <v>0</v>
      </c>
      <c r="K213" s="333">
        <v>149.04040000000001</v>
      </c>
      <c r="L213" s="334"/>
      <c r="M213" s="334"/>
      <c r="N213" s="21">
        <v>1205.26</v>
      </c>
      <c r="O213" s="373"/>
      <c r="P213" s="1"/>
    </row>
    <row r="214" spans="1:18" ht="15.75" thickBot="1" x14ac:dyDescent="0.3">
      <c r="C214" s="374"/>
      <c r="D214" s="375"/>
      <c r="E214" s="376" t="s">
        <v>27</v>
      </c>
      <c r="F214" s="377">
        <f>SUM(F212:F213)</f>
        <v>4175.0024999999996</v>
      </c>
      <c r="G214" s="377">
        <f t="shared" ref="G214:N214" si="29">SUM(G212:G213)</f>
        <v>8350.0049999999992</v>
      </c>
      <c r="H214" s="377">
        <f t="shared" si="29"/>
        <v>5010.0030000000006</v>
      </c>
      <c r="I214" s="378">
        <f>SUM(I212:I213)</f>
        <v>208.750125</v>
      </c>
      <c r="J214" s="377">
        <f t="shared" si="29"/>
        <v>98.294175999999993</v>
      </c>
      <c r="K214" s="378">
        <f t="shared" si="29"/>
        <v>149.04040000000001</v>
      </c>
      <c r="L214" s="377">
        <f t="shared" si="29"/>
        <v>0</v>
      </c>
      <c r="M214" s="377"/>
      <c r="N214" s="377">
        <f t="shared" si="29"/>
        <v>4434.4998240000004</v>
      </c>
      <c r="O214" s="379"/>
    </row>
    <row r="215" spans="1:18" x14ac:dyDescent="0.25">
      <c r="C215" s="41"/>
      <c r="D215" s="380"/>
      <c r="E215" s="46"/>
      <c r="F215" s="46"/>
      <c r="G215" s="46"/>
      <c r="H215" s="46"/>
      <c r="J215" s="46"/>
      <c r="K215" s="84"/>
      <c r="L215" s="46"/>
      <c r="M215" s="46"/>
      <c r="N215" s="46"/>
      <c r="O215" s="46"/>
    </row>
    <row r="216" spans="1:18" x14ac:dyDescent="0.25">
      <c r="C216" s="41"/>
      <c r="D216" s="82"/>
      <c r="E216" s="46"/>
      <c r="F216" s="46"/>
      <c r="G216" s="46"/>
      <c r="H216" s="46"/>
      <c r="J216" s="46"/>
      <c r="K216" s="84"/>
      <c r="L216" s="46"/>
      <c r="M216" s="46"/>
      <c r="N216" s="46"/>
      <c r="O216" s="46"/>
    </row>
    <row r="217" spans="1:18" ht="15.75" x14ac:dyDescent="0.25">
      <c r="C217" s="504" t="s">
        <v>173</v>
      </c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</row>
    <row r="218" spans="1:18" x14ac:dyDescent="0.25">
      <c r="C218" s="8" t="str">
        <f>C210</f>
        <v>PERIODO DEL 01 DE OCTUBRE AL 15 DE OCTUBREDE 2018.</v>
      </c>
      <c r="D218" s="56"/>
      <c r="E218" s="381"/>
      <c r="F218" s="382"/>
      <c r="G218" s="382"/>
      <c r="H218" s="382"/>
      <c r="I218" s="383"/>
      <c r="J218" s="382"/>
      <c r="K218" s="383"/>
      <c r="L218" s="382"/>
      <c r="M218" s="382"/>
      <c r="N218" s="382"/>
      <c r="O218" s="384"/>
    </row>
    <row r="219" spans="1:18" ht="22.5" x14ac:dyDescent="0.25">
      <c r="C219" s="385" t="s">
        <v>7</v>
      </c>
      <c r="D219" s="386" t="s">
        <v>8</v>
      </c>
      <c r="E219" s="61" t="s">
        <v>9</v>
      </c>
      <c r="F219" s="385" t="s">
        <v>34</v>
      </c>
      <c r="G219" s="385"/>
      <c r="H219" s="385"/>
      <c r="I219" s="12" t="s">
        <v>11</v>
      </c>
      <c r="J219" s="385" t="s">
        <v>12</v>
      </c>
      <c r="K219" s="387" t="s">
        <v>13</v>
      </c>
      <c r="L219" s="388" t="s">
        <v>14</v>
      </c>
      <c r="M219" s="388"/>
      <c r="N219" s="389" t="s">
        <v>15</v>
      </c>
      <c r="O219" s="385" t="s">
        <v>16</v>
      </c>
    </row>
    <row r="220" spans="1:18" s="390" customFormat="1" ht="18" customHeight="1" x14ac:dyDescent="0.25">
      <c r="A220" s="16" t="s">
        <v>174</v>
      </c>
      <c r="C220" s="391" t="s">
        <v>175</v>
      </c>
      <c r="D220" s="393" t="s">
        <v>176</v>
      </c>
      <c r="E220" s="304">
        <v>15</v>
      </c>
      <c r="F220" s="206">
        <v>2919.2174999999997</v>
      </c>
      <c r="G220" s="206">
        <f>F220*2</f>
        <v>5838.4349999999995</v>
      </c>
      <c r="H220" s="206">
        <f>I220*24</f>
        <v>3503.0609999999997</v>
      </c>
      <c r="I220" s="68">
        <f t="shared" ref="I220:I225" si="30">F220*0.05</f>
        <v>145.96087499999999</v>
      </c>
      <c r="J220" s="206">
        <v>50.859135999999978</v>
      </c>
      <c r="K220" s="120">
        <v>0</v>
      </c>
      <c r="L220" s="206">
        <v>0</v>
      </c>
      <c r="M220" s="206"/>
      <c r="N220" s="21">
        <f>F220+I220-J220+K220-L220</f>
        <v>3014.3192389999995</v>
      </c>
      <c r="O220" s="208"/>
      <c r="P220" s="394"/>
    </row>
    <row r="221" spans="1:18" ht="18" customHeight="1" x14ac:dyDescent="0.25">
      <c r="A221" s="16" t="s">
        <v>177</v>
      </c>
      <c r="B221" s="374"/>
      <c r="C221" s="391" t="s">
        <v>178</v>
      </c>
      <c r="D221" s="392" t="s">
        <v>179</v>
      </c>
      <c r="E221" s="304">
        <v>15</v>
      </c>
      <c r="F221" s="21">
        <v>3350.5049999999997</v>
      </c>
      <c r="G221" s="206">
        <f t="shared" ref="G221:G225" si="31">F221*2</f>
        <v>6701.0099999999993</v>
      </c>
      <c r="H221" s="206">
        <f t="shared" ref="H221:H225" si="32">I221*24</f>
        <v>4020.6059999999998</v>
      </c>
      <c r="I221" s="68">
        <f t="shared" si="30"/>
        <v>167.52525</v>
      </c>
      <c r="J221" s="119">
        <v>118.03321599999995</v>
      </c>
      <c r="K221" s="120">
        <v>0</v>
      </c>
      <c r="L221" s="334">
        <v>0</v>
      </c>
      <c r="M221" s="334"/>
      <c r="N221" s="21">
        <v>3400</v>
      </c>
      <c r="O221" s="395"/>
    </row>
    <row r="222" spans="1:18" ht="18" customHeight="1" x14ac:dyDescent="0.25">
      <c r="A222" s="16" t="s">
        <v>180</v>
      </c>
      <c r="C222" s="391" t="s">
        <v>181</v>
      </c>
      <c r="D222" s="392" t="s">
        <v>182</v>
      </c>
      <c r="E222" s="304">
        <v>15</v>
      </c>
      <c r="F222" s="21">
        <v>3102.4500000000003</v>
      </c>
      <c r="G222" s="21"/>
      <c r="H222" s="21"/>
      <c r="I222" s="68">
        <f>F222*0.05</f>
        <v>155.12250000000003</v>
      </c>
      <c r="J222" s="72">
        <v>91.044832000000014</v>
      </c>
      <c r="K222" s="73">
        <v>0</v>
      </c>
      <c r="L222" s="72">
        <v>0</v>
      </c>
      <c r="M222" s="72"/>
      <c r="N222" s="21">
        <f>F222+I222-J222+K222-L222</f>
        <v>3166.5276680000002</v>
      </c>
      <c r="O222" s="395"/>
    </row>
    <row r="223" spans="1:18" ht="18" customHeight="1" x14ac:dyDescent="0.25">
      <c r="A223" s="16" t="s">
        <v>183</v>
      </c>
      <c r="C223" s="391" t="s">
        <v>184</v>
      </c>
      <c r="D223" s="392" t="s">
        <v>185</v>
      </c>
      <c r="E223" s="304">
        <v>15</v>
      </c>
      <c r="F223" s="21">
        <v>1116.855</v>
      </c>
      <c r="G223" s="205">
        <f t="shared" si="31"/>
        <v>2233.71</v>
      </c>
      <c r="H223" s="205">
        <f t="shared" si="32"/>
        <v>1340.2260000000001</v>
      </c>
      <c r="I223" s="68">
        <f t="shared" si="30"/>
        <v>55.842750000000002</v>
      </c>
      <c r="J223" s="206">
        <v>0</v>
      </c>
      <c r="K223" s="207">
        <v>141.94072</v>
      </c>
      <c r="L223" s="206">
        <v>0</v>
      </c>
      <c r="M223" s="206"/>
      <c r="N223" s="208">
        <f>F223+I223-J223+K223-L223</f>
        <v>1314.6384700000001</v>
      </c>
      <c r="O223" s="395"/>
    </row>
    <row r="224" spans="1:18" s="46" customFormat="1" ht="18" customHeight="1" x14ac:dyDescent="0.25">
      <c r="A224" s="16" t="s">
        <v>186</v>
      </c>
      <c r="C224" s="391" t="s">
        <v>187</v>
      </c>
      <c r="D224" s="392" t="s">
        <v>188</v>
      </c>
      <c r="E224" s="304">
        <v>15</v>
      </c>
      <c r="F224" s="21">
        <v>2460.6675</v>
      </c>
      <c r="G224" s="205">
        <f t="shared" si="31"/>
        <v>4921.335</v>
      </c>
      <c r="H224" s="205">
        <f t="shared" si="32"/>
        <v>2952.8010000000004</v>
      </c>
      <c r="I224" s="68">
        <f t="shared" si="30"/>
        <v>123.03337500000001</v>
      </c>
      <c r="J224" s="72">
        <v>0</v>
      </c>
      <c r="K224" s="73">
        <v>14.031103999999999</v>
      </c>
      <c r="L224" s="72">
        <v>0</v>
      </c>
      <c r="M224" s="72"/>
      <c r="N224" s="208">
        <f>F224+I224-J224+K224-L224</f>
        <v>2597.7319790000001</v>
      </c>
      <c r="O224" s="395"/>
      <c r="P224" s="123"/>
    </row>
    <row r="225" spans="1:18" ht="18" customHeight="1" x14ac:dyDescent="0.25">
      <c r="A225" s="16" t="s">
        <v>189</v>
      </c>
      <c r="C225" s="391" t="s">
        <v>190</v>
      </c>
      <c r="D225" s="392" t="s">
        <v>191</v>
      </c>
      <c r="E225" s="304">
        <v>15</v>
      </c>
      <c r="F225" s="21">
        <v>2957.13</v>
      </c>
      <c r="G225" s="205">
        <f t="shared" si="31"/>
        <v>5914.26</v>
      </c>
      <c r="H225" s="205">
        <f t="shared" si="32"/>
        <v>3548.5560000000005</v>
      </c>
      <c r="I225" s="68">
        <f t="shared" si="30"/>
        <v>147.85650000000001</v>
      </c>
      <c r="J225" s="206">
        <v>54.984016000000025</v>
      </c>
      <c r="K225" s="207">
        <v>0</v>
      </c>
      <c r="L225" s="206">
        <v>0</v>
      </c>
      <c r="M225" s="206"/>
      <c r="N225" s="208">
        <f>F225+I225-J225+K225-L225</f>
        <v>3050.0024840000001</v>
      </c>
      <c r="O225" s="395"/>
    </row>
    <row r="226" spans="1:18" ht="15.75" thickBot="1" x14ac:dyDescent="0.3">
      <c r="C226" s="396"/>
      <c r="D226" s="397"/>
      <c r="E226" s="376" t="s">
        <v>27</v>
      </c>
      <c r="F226" s="398">
        <f t="shared" ref="F226:N226" si="33">SUM(F220:F225)</f>
        <v>15906.825000000001</v>
      </c>
      <c r="G226" s="398">
        <f t="shared" si="33"/>
        <v>25608.75</v>
      </c>
      <c r="H226" s="398">
        <f t="shared" si="33"/>
        <v>15365.25</v>
      </c>
      <c r="I226" s="399">
        <f t="shared" si="33"/>
        <v>795.34125000000006</v>
      </c>
      <c r="J226" s="398">
        <f t="shared" si="33"/>
        <v>314.9212</v>
      </c>
      <c r="K226" s="399">
        <f t="shared" si="33"/>
        <v>155.971824</v>
      </c>
      <c r="L226" s="398">
        <f t="shared" si="33"/>
        <v>0</v>
      </c>
      <c r="M226" s="398"/>
      <c r="N226" s="398">
        <f t="shared" si="33"/>
        <v>16543.219839999998</v>
      </c>
      <c r="O226" s="400"/>
    </row>
    <row r="227" spans="1:18" x14ac:dyDescent="0.25">
      <c r="C227" s="396"/>
      <c r="D227" s="397"/>
      <c r="E227" s="374"/>
      <c r="F227" s="401"/>
      <c r="G227" s="401"/>
      <c r="H227" s="401"/>
      <c r="I227" s="402"/>
      <c r="J227" s="401"/>
      <c r="K227" s="402"/>
      <c r="L227" s="401"/>
      <c r="M227" s="401"/>
      <c r="N227" s="401"/>
      <c r="O227" s="400"/>
    </row>
    <row r="228" spans="1:18" x14ac:dyDescent="0.25">
      <c r="C228" s="396"/>
      <c r="D228" s="397"/>
      <c r="E228" s="374"/>
      <c r="F228" s="401"/>
      <c r="G228" s="401"/>
      <c r="H228" s="401"/>
      <c r="I228" s="402"/>
      <c r="J228" s="401"/>
      <c r="K228" s="402"/>
      <c r="L228" s="401"/>
      <c r="M228" s="401"/>
      <c r="N228" s="401"/>
      <c r="O228" s="400"/>
    </row>
    <row r="229" spans="1:18" x14ac:dyDescent="0.25">
      <c r="C229" s="396"/>
      <c r="D229" s="397"/>
      <c r="E229" s="374"/>
      <c r="F229" s="401"/>
      <c r="G229" s="401"/>
      <c r="H229" s="401"/>
      <c r="I229" s="402"/>
      <c r="J229" s="401"/>
      <c r="K229" s="402"/>
      <c r="L229" s="401"/>
      <c r="M229" s="401"/>
      <c r="N229" s="401"/>
      <c r="O229" s="400"/>
    </row>
    <row r="230" spans="1:18" s="135" customFormat="1" ht="15.75" thickBot="1" x14ac:dyDescent="0.3">
      <c r="B230"/>
      <c r="C230" s="350"/>
      <c r="D230" s="43"/>
      <c r="E230" s="44"/>
      <c r="F230" s="42"/>
      <c r="G230" s="42"/>
      <c r="H230" s="42"/>
      <c r="I230" s="45"/>
      <c r="J230" s="42"/>
      <c r="K230" s="45"/>
      <c r="L230" s="46"/>
      <c r="M230" s="46"/>
      <c r="N230" s="44"/>
      <c r="O230" s="46"/>
      <c r="P230" s="1"/>
      <c r="Q230"/>
      <c r="R230"/>
    </row>
    <row r="231" spans="1:18" s="1" customFormat="1" x14ac:dyDescent="0.25">
      <c r="A231"/>
      <c r="B231"/>
      <c r="C231" s="41"/>
      <c r="D231" s="492"/>
      <c r="E231" s="46"/>
      <c r="F231" s="494" t="s">
        <v>29</v>
      </c>
      <c r="G231" s="494"/>
      <c r="H231" s="494"/>
      <c r="I231" s="494"/>
      <c r="J231" s="494"/>
      <c r="K231" s="494"/>
      <c r="L231" s="46"/>
      <c r="M231" s="46"/>
      <c r="N231" s="494" t="s">
        <v>30</v>
      </c>
      <c r="O231" s="494"/>
      <c r="Q231"/>
      <c r="R231"/>
    </row>
    <row r="232" spans="1:18" s="135" customFormat="1" x14ac:dyDescent="0.25">
      <c r="B232"/>
      <c r="C232" s="41"/>
      <c r="D232" s="34"/>
      <c r="E232" s="46"/>
      <c r="F232" s="495" t="s">
        <v>31</v>
      </c>
      <c r="G232" s="495"/>
      <c r="H232" s="495"/>
      <c r="I232" s="495"/>
      <c r="J232" s="495"/>
      <c r="K232" s="495"/>
      <c r="L232" s="46"/>
      <c r="M232" s="46"/>
      <c r="N232" s="495" t="s">
        <v>32</v>
      </c>
      <c r="O232" s="495"/>
      <c r="P232" s="1"/>
      <c r="Q232"/>
      <c r="R232"/>
    </row>
    <row r="233" spans="1:18" s="135" customFormat="1" x14ac:dyDescent="0.25">
      <c r="B233"/>
      <c r="C233" s="41"/>
      <c r="D233" s="34"/>
      <c r="E233" s="46"/>
      <c r="F233" s="34"/>
      <c r="G233" s="34"/>
      <c r="H233" s="34"/>
      <c r="I233" s="48"/>
      <c r="J233" s="34"/>
      <c r="K233" s="48"/>
      <c r="L233" s="46"/>
      <c r="M233" s="46"/>
      <c r="N233" s="34"/>
      <c r="O233" s="34"/>
      <c r="P233" s="1"/>
      <c r="Q233"/>
      <c r="R233"/>
    </row>
    <row r="234" spans="1:18" s="135" customFormat="1" x14ac:dyDescent="0.25">
      <c r="B234"/>
      <c r="C234" s="41"/>
      <c r="D234" s="34"/>
      <c r="E234" s="46"/>
      <c r="F234" s="34"/>
      <c r="G234" s="34"/>
      <c r="H234" s="34"/>
      <c r="I234" s="48"/>
      <c r="J234" s="34"/>
      <c r="K234" s="48"/>
      <c r="L234" s="46"/>
      <c r="M234" s="46"/>
      <c r="N234" s="34"/>
      <c r="O234" s="34"/>
      <c r="P234" s="1"/>
      <c r="Q234"/>
      <c r="R234"/>
    </row>
    <row r="235" spans="1:18" s="135" customFormat="1" x14ac:dyDescent="0.25">
      <c r="B235"/>
      <c r="C235" s="396"/>
      <c r="D235" s="397"/>
      <c r="E235" s="374"/>
      <c r="F235" s="401"/>
      <c r="G235" s="401"/>
      <c r="H235" s="401"/>
      <c r="I235" s="402"/>
      <c r="J235" s="401"/>
      <c r="K235" s="402"/>
      <c r="L235" s="401"/>
      <c r="M235" s="401"/>
      <c r="N235" s="401"/>
      <c r="O235" s="400"/>
      <c r="P235" s="1"/>
      <c r="Q235"/>
      <c r="R235"/>
    </row>
    <row r="236" spans="1:18" s="135" customFormat="1" x14ac:dyDescent="0.25">
      <c r="B236"/>
      <c r="C236" s="396"/>
      <c r="D236" s="397"/>
      <c r="E236" s="374"/>
      <c r="F236" s="401"/>
      <c r="G236" s="401"/>
      <c r="H236" s="401"/>
      <c r="I236" s="402"/>
      <c r="J236" s="401"/>
      <c r="K236" s="402"/>
      <c r="L236" s="401"/>
      <c r="M236" s="401"/>
      <c r="N236" s="401"/>
      <c r="O236" s="400"/>
      <c r="P236" s="1"/>
      <c r="Q236"/>
      <c r="R236"/>
    </row>
    <row r="237" spans="1:18" s="135" customFormat="1" x14ac:dyDescent="0.25">
      <c r="B237"/>
      <c r="C237" s="396"/>
      <c r="D237" s="397"/>
      <c r="E237" s="374"/>
      <c r="F237" s="401"/>
      <c r="G237" s="401"/>
      <c r="H237" s="401"/>
      <c r="I237" s="402"/>
      <c r="J237" s="401"/>
      <c r="K237" s="402"/>
      <c r="L237" s="401"/>
      <c r="M237" s="401"/>
      <c r="N237" s="401"/>
      <c r="O237" s="400"/>
      <c r="P237" s="1"/>
      <c r="Q237"/>
      <c r="R237"/>
    </row>
    <row r="238" spans="1:18" s="135" customFormat="1" ht="29.25" x14ac:dyDescent="0.5">
      <c r="B238"/>
      <c r="C238" s="496" t="s">
        <v>0</v>
      </c>
      <c r="D238" s="496"/>
      <c r="E238" s="496"/>
      <c r="F238" s="496"/>
      <c r="G238" s="496"/>
      <c r="H238" s="496"/>
      <c r="I238" s="496"/>
      <c r="J238" s="496"/>
      <c r="K238" s="496"/>
      <c r="L238" s="496"/>
      <c r="M238" s="496"/>
      <c r="N238" s="496"/>
      <c r="O238" s="496"/>
      <c r="P238" s="1"/>
      <c r="Q238"/>
      <c r="R238"/>
    </row>
    <row r="239" spans="1:18" s="135" customFormat="1" ht="23.25" x14ac:dyDescent="0.35">
      <c r="B239"/>
      <c r="C239" s="497" t="s">
        <v>1</v>
      </c>
      <c r="D239" s="497"/>
      <c r="E239" s="497"/>
      <c r="F239" s="497"/>
      <c r="G239" s="497"/>
      <c r="H239" s="497"/>
      <c r="I239" s="497"/>
      <c r="J239" s="497"/>
      <c r="K239" s="497"/>
      <c r="L239" s="497"/>
      <c r="M239" s="497"/>
      <c r="N239" s="497"/>
      <c r="O239" s="497"/>
      <c r="P239" s="1"/>
      <c r="Q239"/>
      <c r="R239"/>
    </row>
    <row r="240" spans="1:18" s="135" customFormat="1" ht="16.5" customHeight="1" x14ac:dyDescent="0.35">
      <c r="B240"/>
      <c r="C240" s="403" t="s">
        <v>2</v>
      </c>
      <c r="D240" s="404"/>
      <c r="E240" s="404"/>
      <c r="F240" s="404"/>
      <c r="G240" s="404"/>
      <c r="H240" s="404"/>
      <c r="I240" s="405"/>
      <c r="J240" s="404"/>
      <c r="K240" s="405"/>
      <c r="L240" s="404"/>
      <c r="M240" s="404"/>
      <c r="N240" s="404"/>
      <c r="O240" s="404"/>
      <c r="P240" s="1"/>
      <c r="Q240"/>
      <c r="R240"/>
    </row>
    <row r="241" spans="1:18" s="135" customFormat="1" ht="16.5" customHeight="1" x14ac:dyDescent="0.25">
      <c r="B241"/>
      <c r="C241" s="503" t="s">
        <v>192</v>
      </c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318" t="s">
        <v>3</v>
      </c>
      <c r="P241" s="1"/>
      <c r="Q241"/>
      <c r="R241"/>
    </row>
    <row r="242" spans="1:18" s="135" customFormat="1" ht="16.5" customHeight="1" x14ac:dyDescent="0.25">
      <c r="B242"/>
      <c r="C242" s="406"/>
      <c r="D242" s="406"/>
      <c r="E242" s="406"/>
      <c r="F242" s="406"/>
      <c r="G242" s="406"/>
      <c r="H242" s="406"/>
      <c r="I242" s="407"/>
      <c r="J242" s="406"/>
      <c r="K242" s="407"/>
      <c r="L242" s="406"/>
      <c r="M242" s="406"/>
      <c r="N242" s="406"/>
      <c r="O242" s="501" t="s">
        <v>5</v>
      </c>
      <c r="P242" s="1"/>
      <c r="Q242"/>
      <c r="R242"/>
    </row>
    <row r="243" spans="1:18" x14ac:dyDescent="0.25">
      <c r="C243" s="8" t="str">
        <f>C218</f>
        <v>PERIODO DEL 01 DE OCTUBRE AL 15 DE OCTUBREDE 2018.</v>
      </c>
      <c r="D243" s="56"/>
      <c r="E243" s="408"/>
      <c r="F243" s="409"/>
      <c r="G243" s="409"/>
      <c r="H243" s="409"/>
      <c r="I243" s="410"/>
      <c r="J243" s="409"/>
      <c r="K243" s="410"/>
      <c r="L243" s="409"/>
      <c r="M243" s="409"/>
      <c r="N243" s="409"/>
      <c r="O243" s="502"/>
    </row>
    <row r="244" spans="1:18" ht="22.5" x14ac:dyDescent="0.25">
      <c r="C244" s="411" t="s">
        <v>7</v>
      </c>
      <c r="D244" s="412" t="s">
        <v>8</v>
      </c>
      <c r="E244" s="411" t="s">
        <v>9</v>
      </c>
      <c r="F244" s="411" t="s">
        <v>34</v>
      </c>
      <c r="G244" s="411"/>
      <c r="H244" s="411"/>
      <c r="I244" s="12" t="s">
        <v>11</v>
      </c>
      <c r="J244" s="411" t="s">
        <v>12</v>
      </c>
      <c r="K244" s="413" t="s">
        <v>13</v>
      </c>
      <c r="L244" s="414" t="s">
        <v>14</v>
      </c>
      <c r="M244" s="414"/>
      <c r="N244" s="415" t="s">
        <v>15</v>
      </c>
      <c r="O244" s="411" t="s">
        <v>16</v>
      </c>
      <c r="P244" s="416"/>
    </row>
    <row r="245" spans="1:18" ht="18.75" customHeight="1" x14ac:dyDescent="0.25">
      <c r="A245" s="16" t="s">
        <v>193</v>
      </c>
      <c r="C245" s="342" t="s">
        <v>194</v>
      </c>
      <c r="D245" s="340" t="s">
        <v>195</v>
      </c>
      <c r="E245" s="304">
        <v>15</v>
      </c>
      <c r="F245" s="21">
        <v>3102.4500000000003</v>
      </c>
      <c r="G245" s="21"/>
      <c r="H245" s="21"/>
      <c r="I245" s="68">
        <f>F245*0.05</f>
        <v>155.12250000000003</v>
      </c>
      <c r="J245" s="72">
        <v>91.044832000000014</v>
      </c>
      <c r="K245" s="73">
        <v>0</v>
      </c>
      <c r="L245" s="72">
        <v>0</v>
      </c>
      <c r="M245" s="72"/>
      <c r="N245" s="21">
        <f>F245+I245-J245+K245-L245</f>
        <v>3166.5276680000002</v>
      </c>
      <c r="O245" s="341"/>
    </row>
    <row r="246" spans="1:18" ht="18.75" customHeight="1" x14ac:dyDescent="0.25">
      <c r="A246" s="16" t="s">
        <v>196</v>
      </c>
      <c r="C246" s="28" t="s">
        <v>197</v>
      </c>
      <c r="D246" s="417" t="s">
        <v>198</v>
      </c>
      <c r="E246" s="304">
        <v>15</v>
      </c>
      <c r="F246" s="21">
        <v>4152.0599999999995</v>
      </c>
      <c r="G246" s="21">
        <f>F246*2</f>
        <v>8304.119999999999</v>
      </c>
      <c r="H246" s="21">
        <f>I246*24</f>
        <v>4982.4719999999998</v>
      </c>
      <c r="I246" s="68">
        <f>F246*0.05</f>
        <v>207.60299999999998</v>
      </c>
      <c r="J246" s="21">
        <v>0.1891839999999263</v>
      </c>
      <c r="K246" s="22">
        <v>0</v>
      </c>
      <c r="L246" s="21">
        <v>0</v>
      </c>
      <c r="M246" s="21"/>
      <c r="N246" s="21">
        <f>F246+I246-J246+K246-L246</f>
        <v>4359.4738159999997</v>
      </c>
      <c r="O246" s="21"/>
      <c r="P246" s="418"/>
      <c r="Q246" s="419"/>
    </row>
    <row r="247" spans="1:18" x14ac:dyDescent="0.25">
      <c r="A247" s="16" t="s">
        <v>199</v>
      </c>
      <c r="C247" s="342" t="s">
        <v>200</v>
      </c>
      <c r="D247" s="340" t="s">
        <v>198</v>
      </c>
      <c r="E247" s="304">
        <v>15</v>
      </c>
      <c r="F247" s="21">
        <v>3142.53</v>
      </c>
      <c r="G247" s="21">
        <f>F247*2</f>
        <v>6285.06</v>
      </c>
      <c r="H247" s="21">
        <f>I247*24</f>
        <v>3771.0360000000005</v>
      </c>
      <c r="I247" s="68">
        <f>F247*0.05</f>
        <v>157.12650000000002</v>
      </c>
      <c r="J247" s="72">
        <v>95.405536000000012</v>
      </c>
      <c r="K247" s="73">
        <v>0</v>
      </c>
      <c r="L247" s="72">
        <v>0</v>
      </c>
      <c r="M247" s="72"/>
      <c r="N247" s="21">
        <f>F247+I247-J247+K247-L247</f>
        <v>3204.2509639999998</v>
      </c>
      <c r="O247" s="341"/>
      <c r="P247" s="416"/>
    </row>
    <row r="248" spans="1:18" ht="15.75" thickBot="1" x14ac:dyDescent="0.3">
      <c r="C248" s="350"/>
      <c r="D248" s="420"/>
      <c r="E248" s="376" t="s">
        <v>27</v>
      </c>
      <c r="F248" s="421">
        <f>SUM(F245:F247)</f>
        <v>10397.040000000001</v>
      </c>
      <c r="G248" s="421">
        <f t="shared" ref="G248:N248" si="34">SUM(G245:G247)</f>
        <v>14589.18</v>
      </c>
      <c r="H248" s="421">
        <f t="shared" si="34"/>
        <v>8753.5079999999998</v>
      </c>
      <c r="I248" s="422">
        <f>SUM(I245:I247)</f>
        <v>519.85200000000009</v>
      </c>
      <c r="J248" s="421">
        <f t="shared" si="34"/>
        <v>186.63955199999995</v>
      </c>
      <c r="K248" s="422">
        <f t="shared" si="34"/>
        <v>0</v>
      </c>
      <c r="L248" s="421">
        <f t="shared" si="34"/>
        <v>0</v>
      </c>
      <c r="M248" s="421"/>
      <c r="N248" s="421">
        <f t="shared" si="34"/>
        <v>10730.252447999999</v>
      </c>
      <c r="O248" s="423"/>
      <c r="P248" s="416"/>
    </row>
    <row r="249" spans="1:18" x14ac:dyDescent="0.25">
      <c r="C249" s="350"/>
      <c r="D249" s="420"/>
      <c r="E249" s="374"/>
      <c r="F249" s="424"/>
      <c r="G249" s="424"/>
      <c r="H249" s="424"/>
      <c r="I249" s="425"/>
      <c r="J249" s="424"/>
      <c r="K249" s="425"/>
      <c r="L249" s="424"/>
      <c r="M249" s="424"/>
      <c r="N249" s="424"/>
      <c r="O249" s="423"/>
      <c r="P249" s="416"/>
    </row>
    <row r="250" spans="1:18" x14ac:dyDescent="0.25">
      <c r="D250" s="82"/>
      <c r="E250" s="44"/>
      <c r="F250" s="44"/>
      <c r="G250" s="44"/>
      <c r="H250" s="44"/>
      <c r="I250" s="426"/>
      <c r="J250" s="44"/>
      <c r="K250" s="426"/>
      <c r="L250" s="44"/>
      <c r="M250" s="44"/>
      <c r="N250" s="44"/>
      <c r="P250" s="416"/>
    </row>
    <row r="251" spans="1:18" ht="15.75" x14ac:dyDescent="0.25">
      <c r="C251" s="498" t="s">
        <v>201</v>
      </c>
      <c r="D251" s="498"/>
      <c r="E251" s="498"/>
      <c r="F251" s="498"/>
      <c r="G251" s="498"/>
      <c r="H251" s="498"/>
      <c r="I251" s="498"/>
      <c r="J251" s="498"/>
      <c r="K251" s="498"/>
      <c r="L251" s="498"/>
      <c r="M251" s="498"/>
      <c r="N251" s="498"/>
      <c r="O251" s="498"/>
      <c r="P251" s="416"/>
    </row>
    <row r="252" spans="1:18" x14ac:dyDescent="0.25">
      <c r="C252" s="8" t="str">
        <f>C243</f>
        <v>PERIODO DEL 01 DE OCTUBRE AL 15 DE OCTUBREDE 2018.</v>
      </c>
      <c r="D252" s="56"/>
      <c r="E252" s="428"/>
      <c r="F252" s="228"/>
      <c r="G252" s="228"/>
      <c r="H252" s="228"/>
      <c r="I252" s="229"/>
      <c r="J252" s="228"/>
      <c r="K252" s="229"/>
      <c r="L252" s="228"/>
      <c r="M252" s="228"/>
      <c r="N252" s="228"/>
      <c r="O252" s="428"/>
      <c r="P252" s="416"/>
    </row>
    <row r="253" spans="1:18" ht="20.25" customHeight="1" x14ac:dyDescent="0.25">
      <c r="C253" s="429" t="s">
        <v>7</v>
      </c>
      <c r="D253" s="430" t="s">
        <v>8</v>
      </c>
      <c r="E253" s="429" t="s">
        <v>202</v>
      </c>
      <c r="F253" s="429" t="s">
        <v>203</v>
      </c>
      <c r="G253" s="429"/>
      <c r="H253" s="429"/>
      <c r="I253" s="12" t="s">
        <v>11</v>
      </c>
      <c r="J253" s="429" t="s">
        <v>12</v>
      </c>
      <c r="K253" s="431" t="s">
        <v>13</v>
      </c>
      <c r="L253" s="432" t="s">
        <v>14</v>
      </c>
      <c r="M253" s="432"/>
      <c r="N253" s="433" t="s">
        <v>15</v>
      </c>
      <c r="O253" s="429" t="s">
        <v>16</v>
      </c>
      <c r="P253" s="416"/>
    </row>
    <row r="254" spans="1:18" ht="20.25" customHeight="1" x14ac:dyDescent="0.25">
      <c r="A254" s="16" t="s">
        <v>204</v>
      </c>
      <c r="C254" s="28" t="s">
        <v>205</v>
      </c>
      <c r="D254" s="131" t="s">
        <v>206</v>
      </c>
      <c r="E254" s="132">
        <v>15</v>
      </c>
      <c r="F254" s="21">
        <v>3102.4500000000003</v>
      </c>
      <c r="G254" s="21"/>
      <c r="H254" s="21"/>
      <c r="I254" s="68">
        <f>F254*0.05</f>
        <v>155.12250000000003</v>
      </c>
      <c r="J254" s="72">
        <v>91.044832000000014</v>
      </c>
      <c r="K254" s="73">
        <v>0</v>
      </c>
      <c r="L254" s="72">
        <v>0</v>
      </c>
      <c r="M254" s="72"/>
      <c r="N254" s="21">
        <f>F254+I254-J254+K254-L254</f>
        <v>3166.5276680000002</v>
      </c>
      <c r="O254" s="434"/>
    </row>
    <row r="255" spans="1:18" ht="20.25" customHeight="1" x14ac:dyDescent="0.25">
      <c r="A255" s="16" t="s">
        <v>207</v>
      </c>
      <c r="C255" s="28" t="s">
        <v>208</v>
      </c>
      <c r="D255" s="131" t="s">
        <v>209</v>
      </c>
      <c r="E255" s="132">
        <v>15</v>
      </c>
      <c r="F255" s="21">
        <v>2261.3700000000003</v>
      </c>
      <c r="G255" s="21"/>
      <c r="H255" s="21"/>
      <c r="I255" s="68">
        <f>F255*0.05</f>
        <v>113.06850000000003</v>
      </c>
      <c r="J255" s="72">
        <v>0</v>
      </c>
      <c r="K255" s="73">
        <v>42.741759999999971</v>
      </c>
      <c r="L255" s="21">
        <v>0</v>
      </c>
      <c r="M255" s="21"/>
      <c r="N255" s="21">
        <f>F255+I255-J255+K255-L255</f>
        <v>2417.1802600000001</v>
      </c>
      <c r="O255" s="434"/>
    </row>
    <row r="256" spans="1:18" ht="20.25" customHeight="1" thickBot="1" x14ac:dyDescent="0.3">
      <c r="C256" s="350"/>
      <c r="D256" s="420"/>
      <c r="E256" s="376" t="s">
        <v>27</v>
      </c>
      <c r="F256" s="421">
        <f t="shared" ref="F256:N256" si="35">SUM(F254:F255)</f>
        <v>5363.8200000000006</v>
      </c>
      <c r="G256" s="421">
        <f t="shared" si="35"/>
        <v>0</v>
      </c>
      <c r="H256" s="421">
        <f t="shared" si="35"/>
        <v>0</v>
      </c>
      <c r="I256" s="422">
        <f t="shared" si="35"/>
        <v>268.19100000000003</v>
      </c>
      <c r="J256" s="421">
        <f t="shared" si="35"/>
        <v>91.044832000000014</v>
      </c>
      <c r="K256" s="422">
        <f t="shared" si="35"/>
        <v>42.741759999999971</v>
      </c>
      <c r="L256" s="421">
        <f t="shared" si="35"/>
        <v>0</v>
      </c>
      <c r="M256" s="421"/>
      <c r="N256" s="421">
        <f t="shared" si="35"/>
        <v>5583.7079279999998</v>
      </c>
      <c r="O256" s="423"/>
      <c r="P256" s="416"/>
    </row>
    <row r="257" spans="1:18" ht="20.25" customHeight="1" x14ac:dyDescent="0.25">
      <c r="C257" s="350"/>
      <c r="D257" s="420"/>
      <c r="E257" s="374"/>
      <c r="F257" s="424"/>
      <c r="G257" s="424"/>
      <c r="H257" s="424"/>
      <c r="I257" s="425"/>
      <c r="J257" s="424"/>
      <c r="K257" s="425"/>
      <c r="L257" s="424"/>
      <c r="M257" s="424"/>
      <c r="N257" s="424"/>
      <c r="O257" s="423"/>
      <c r="P257" s="416"/>
    </row>
    <row r="258" spans="1:18" ht="20.25" customHeight="1" x14ac:dyDescent="0.25">
      <c r="C258" s="498" t="s">
        <v>210</v>
      </c>
      <c r="D258" s="498"/>
      <c r="E258" s="498"/>
      <c r="F258" s="498"/>
      <c r="G258" s="498"/>
      <c r="H258" s="498"/>
      <c r="I258" s="498"/>
      <c r="J258" s="498"/>
      <c r="K258" s="498"/>
      <c r="L258" s="498"/>
      <c r="M258" s="498"/>
      <c r="N258" s="498"/>
      <c r="O258" s="498"/>
      <c r="P258" s="416"/>
    </row>
    <row r="259" spans="1:18" ht="20.25" customHeight="1" x14ac:dyDescent="0.25">
      <c r="C259" s="8" t="str">
        <f>C252</f>
        <v>PERIODO DEL 01 DE OCTUBRE AL 15 DE OCTUBREDE 2018.</v>
      </c>
      <c r="D259" s="56"/>
      <c r="E259" s="428"/>
      <c r="F259" s="228"/>
      <c r="G259" s="228"/>
      <c r="H259" s="228"/>
      <c r="I259" s="229"/>
      <c r="J259" s="228"/>
      <c r="K259" s="229"/>
      <c r="L259" s="228"/>
      <c r="M259" s="228"/>
      <c r="N259" s="228"/>
      <c r="O259" s="428"/>
      <c r="P259" s="416"/>
    </row>
    <row r="260" spans="1:18" ht="20.25" customHeight="1" x14ac:dyDescent="0.25">
      <c r="C260" s="429" t="s">
        <v>7</v>
      </c>
      <c r="D260" s="430" t="s">
        <v>8</v>
      </c>
      <c r="E260" s="429" t="s">
        <v>202</v>
      </c>
      <c r="F260" s="429" t="s">
        <v>34</v>
      </c>
      <c r="G260" s="429"/>
      <c r="H260" s="429"/>
      <c r="I260" s="12" t="s">
        <v>11</v>
      </c>
      <c r="J260" s="429" t="s">
        <v>12</v>
      </c>
      <c r="K260" s="431" t="s">
        <v>13</v>
      </c>
      <c r="L260" s="432" t="s">
        <v>14</v>
      </c>
      <c r="M260" s="432"/>
      <c r="N260" s="433" t="s">
        <v>15</v>
      </c>
      <c r="O260" s="429" t="s">
        <v>16</v>
      </c>
      <c r="P260" s="416"/>
    </row>
    <row r="261" spans="1:18" ht="20.25" customHeight="1" x14ac:dyDescent="0.25">
      <c r="A261" s="16" t="s">
        <v>211</v>
      </c>
      <c r="C261" s="18" t="s">
        <v>212</v>
      </c>
      <c r="D261" s="19" t="s">
        <v>213</v>
      </c>
      <c r="E261" s="132">
        <v>15</v>
      </c>
      <c r="F261" s="21">
        <v>3102.4500000000003</v>
      </c>
      <c r="G261" s="21"/>
      <c r="H261" s="21"/>
      <c r="I261" s="68">
        <f>F261*0.05</f>
        <v>155.12250000000003</v>
      </c>
      <c r="J261" s="72">
        <v>91.044832000000014</v>
      </c>
      <c r="K261" s="73">
        <v>0</v>
      </c>
      <c r="L261" s="72">
        <v>0</v>
      </c>
      <c r="M261" s="72"/>
      <c r="N261" s="21">
        <f>F261+I261-J261+K261-L261</f>
        <v>3166.5276680000002</v>
      </c>
      <c r="O261" s="134"/>
    </row>
    <row r="262" spans="1:18" ht="20.25" customHeight="1" x14ac:dyDescent="0.25">
      <c r="A262" s="16" t="s">
        <v>214</v>
      </c>
      <c r="C262" s="28" t="s">
        <v>215</v>
      </c>
      <c r="D262" s="131" t="s">
        <v>216</v>
      </c>
      <c r="E262" s="132">
        <v>15</v>
      </c>
      <c r="F262" s="21">
        <v>2261.3700000000003</v>
      </c>
      <c r="G262" s="21"/>
      <c r="H262" s="21"/>
      <c r="I262" s="68">
        <f>F262*0.05</f>
        <v>113.06850000000003</v>
      </c>
      <c r="J262" s="72">
        <v>0</v>
      </c>
      <c r="K262" s="73">
        <v>42.741759999999971</v>
      </c>
      <c r="L262" s="21">
        <v>0</v>
      </c>
      <c r="M262" s="21"/>
      <c r="N262" s="21">
        <f>F262+I262-J262+K262-L262</f>
        <v>2417.1802600000001</v>
      </c>
      <c r="O262" s="434"/>
    </row>
    <row r="263" spans="1:18" ht="20.25" customHeight="1" thickBot="1" x14ac:dyDescent="0.3">
      <c r="C263" s="350"/>
      <c r="D263" s="420"/>
      <c r="E263" s="435" t="s">
        <v>27</v>
      </c>
      <c r="F263" s="242">
        <f>SUM(F261:F262)</f>
        <v>5363.8200000000006</v>
      </c>
      <c r="G263" s="242">
        <f t="shared" ref="G263:N263" si="36">SUM(G261:G262)</f>
        <v>0</v>
      </c>
      <c r="H263" s="242">
        <f t="shared" si="36"/>
        <v>0</v>
      </c>
      <c r="I263" s="243">
        <f t="shared" si="36"/>
        <v>268.19100000000003</v>
      </c>
      <c r="J263" s="242">
        <f t="shared" si="36"/>
        <v>91.044832000000014</v>
      </c>
      <c r="K263" s="243">
        <f t="shared" si="36"/>
        <v>42.741759999999971</v>
      </c>
      <c r="L263" s="242">
        <f t="shared" si="36"/>
        <v>0</v>
      </c>
      <c r="M263" s="242"/>
      <c r="N263" s="242">
        <f t="shared" si="36"/>
        <v>5583.7079279999998</v>
      </c>
      <c r="O263" s="423"/>
      <c r="P263" s="416"/>
    </row>
    <row r="264" spans="1:18" ht="20.25" customHeight="1" x14ac:dyDescent="0.25">
      <c r="C264" s="350"/>
      <c r="D264" s="420"/>
      <c r="E264" s="374"/>
      <c r="F264" s="424"/>
      <c r="G264" s="424"/>
      <c r="H264" s="424"/>
      <c r="I264" s="425"/>
      <c r="J264" s="424"/>
      <c r="K264" s="425"/>
      <c r="L264" s="424"/>
      <c r="M264" s="424"/>
      <c r="N264" s="424"/>
      <c r="O264" s="423"/>
      <c r="P264" s="416"/>
    </row>
    <row r="265" spans="1:18" ht="20.25" customHeight="1" thickBot="1" x14ac:dyDescent="0.3">
      <c r="C265" s="350"/>
      <c r="D265" s="43"/>
      <c r="E265" s="44"/>
      <c r="F265" s="42"/>
      <c r="G265" s="42"/>
      <c r="H265" s="42"/>
      <c r="I265" s="45"/>
      <c r="J265" s="42"/>
      <c r="K265" s="45"/>
      <c r="L265" s="46"/>
      <c r="M265" s="46"/>
      <c r="N265" s="44"/>
      <c r="O265" s="46"/>
      <c r="P265" s="416"/>
    </row>
    <row r="266" spans="1:18" s="1" customFormat="1" x14ac:dyDescent="0.25">
      <c r="A266"/>
      <c r="B266"/>
      <c r="C266" s="41"/>
      <c r="D266" s="492"/>
      <c r="E266" s="46"/>
      <c r="F266" s="494" t="s">
        <v>29</v>
      </c>
      <c r="G266" s="494"/>
      <c r="H266" s="494"/>
      <c r="I266" s="494"/>
      <c r="J266" s="494"/>
      <c r="K266" s="494"/>
      <c r="L266" s="46"/>
      <c r="M266" s="46"/>
      <c r="N266" s="494" t="s">
        <v>30</v>
      </c>
      <c r="O266" s="494"/>
      <c r="Q266"/>
      <c r="R266"/>
    </row>
    <row r="267" spans="1:18" ht="20.25" customHeight="1" x14ac:dyDescent="0.25">
      <c r="C267" s="350"/>
      <c r="D267" s="34"/>
      <c r="E267" s="46"/>
      <c r="F267" s="495" t="s">
        <v>31</v>
      </c>
      <c r="G267" s="495"/>
      <c r="H267" s="495"/>
      <c r="I267" s="495"/>
      <c r="J267" s="495"/>
      <c r="K267" s="495"/>
      <c r="L267" s="46"/>
      <c r="M267" s="46"/>
      <c r="N267" s="495" t="s">
        <v>32</v>
      </c>
      <c r="O267" s="495"/>
      <c r="P267" s="416"/>
    </row>
    <row r="268" spans="1:18" ht="20.25" customHeight="1" x14ac:dyDescent="0.25">
      <c r="C268" s="350"/>
      <c r="D268" s="34"/>
      <c r="E268" s="46"/>
      <c r="F268" s="34"/>
      <c r="G268" s="34"/>
      <c r="H268" s="34"/>
      <c r="I268" s="48"/>
      <c r="J268" s="34"/>
      <c r="K268" s="48"/>
      <c r="L268" s="46"/>
      <c r="M268" s="46"/>
      <c r="N268" s="34"/>
      <c r="O268" s="34"/>
      <c r="P268" s="416"/>
    </row>
    <row r="269" spans="1:18" ht="20.25" customHeight="1" x14ac:dyDescent="0.25">
      <c r="C269" s="350"/>
      <c r="D269" s="34"/>
      <c r="E269" s="46"/>
      <c r="F269" s="34"/>
      <c r="G269" s="34"/>
      <c r="H269" s="34"/>
      <c r="I269" s="48"/>
      <c r="J269" s="34"/>
      <c r="K269" s="48"/>
      <c r="L269" s="46"/>
      <c r="M269" s="46"/>
      <c r="N269" s="34"/>
      <c r="O269" s="34"/>
      <c r="P269" s="416"/>
    </row>
    <row r="270" spans="1:18" ht="20.25" customHeight="1" x14ac:dyDescent="0.5">
      <c r="C270" s="496" t="s">
        <v>0</v>
      </c>
      <c r="D270" s="496"/>
      <c r="E270" s="496"/>
      <c r="F270" s="496"/>
      <c r="G270" s="496"/>
      <c r="H270" s="496"/>
      <c r="I270" s="496"/>
      <c r="J270" s="496"/>
      <c r="K270" s="496"/>
      <c r="L270" s="496"/>
      <c r="M270" s="496"/>
      <c r="N270" s="496"/>
      <c r="O270" s="496"/>
      <c r="P270" s="416"/>
    </row>
    <row r="271" spans="1:18" ht="20.25" customHeight="1" x14ac:dyDescent="0.35">
      <c r="C271" s="497" t="s">
        <v>1</v>
      </c>
      <c r="D271" s="497"/>
      <c r="E271" s="497"/>
      <c r="F271" s="497"/>
      <c r="G271" s="497"/>
      <c r="H271" s="497"/>
      <c r="I271" s="497"/>
      <c r="J271" s="497"/>
      <c r="K271" s="497"/>
      <c r="L271" s="497"/>
      <c r="M271" s="497"/>
      <c r="N271" s="497"/>
      <c r="O271" s="497"/>
      <c r="P271" s="416"/>
    </row>
    <row r="272" spans="1:18" ht="20.25" customHeight="1" x14ac:dyDescent="0.35">
      <c r="D272" s="404"/>
      <c r="E272" s="404"/>
      <c r="F272" s="404"/>
      <c r="G272" s="404"/>
      <c r="H272" s="404"/>
      <c r="I272" s="405"/>
      <c r="J272" s="404"/>
      <c r="K272" s="405"/>
      <c r="L272" s="404"/>
      <c r="M272" s="404"/>
      <c r="N272" s="404"/>
      <c r="O272" s="404"/>
      <c r="P272" s="416"/>
    </row>
    <row r="273" spans="1:16" ht="20.25" customHeight="1" x14ac:dyDescent="0.25">
      <c r="C273" s="403" t="s">
        <v>2</v>
      </c>
      <c r="D273" s="56"/>
      <c r="E273" s="408"/>
      <c r="F273" s="409"/>
      <c r="G273" s="409"/>
      <c r="H273" s="409"/>
      <c r="I273" s="410"/>
      <c r="J273" s="409"/>
      <c r="K273" s="410"/>
      <c r="L273" s="409"/>
      <c r="M273" s="409"/>
      <c r="N273" s="409"/>
      <c r="O273" s="436"/>
      <c r="P273" s="416"/>
    </row>
    <row r="274" spans="1:16" ht="20.25" customHeight="1" x14ac:dyDescent="0.25">
      <c r="C274" s="498" t="s">
        <v>217</v>
      </c>
      <c r="D274" s="498"/>
      <c r="E274" s="498"/>
      <c r="F274" s="498"/>
      <c r="G274" s="498"/>
      <c r="H274" s="498"/>
      <c r="I274" s="498"/>
      <c r="J274" s="498"/>
      <c r="K274" s="498"/>
      <c r="L274" s="498"/>
      <c r="M274" s="498"/>
      <c r="N274" s="498"/>
      <c r="O274" s="498"/>
      <c r="P274" s="416"/>
    </row>
    <row r="275" spans="1:16" ht="20.25" customHeight="1" x14ac:dyDescent="0.25">
      <c r="C275" s="8" t="str">
        <f>C243</f>
        <v>PERIODO DEL 01 DE OCTUBRE AL 15 DE OCTUBREDE 2018.</v>
      </c>
      <c r="D275" s="56"/>
      <c r="E275" s="428"/>
      <c r="F275" s="228"/>
      <c r="G275" s="228"/>
      <c r="H275" s="228"/>
      <c r="I275" s="229"/>
      <c r="J275" s="228"/>
      <c r="K275" s="229"/>
      <c r="L275" s="228"/>
      <c r="M275" s="228"/>
      <c r="N275" s="228"/>
      <c r="O275" s="428"/>
      <c r="P275" s="416"/>
    </row>
    <row r="276" spans="1:16" ht="20.25" customHeight="1" x14ac:dyDescent="0.25">
      <c r="C276" s="429" t="s">
        <v>7</v>
      </c>
      <c r="D276" s="430" t="s">
        <v>8</v>
      </c>
      <c r="E276" s="429" t="s">
        <v>202</v>
      </c>
      <c r="F276" s="429" t="s">
        <v>34</v>
      </c>
      <c r="G276" s="429"/>
      <c r="H276" s="429"/>
      <c r="I276" s="12" t="s">
        <v>11</v>
      </c>
      <c r="J276" s="429" t="s">
        <v>12</v>
      </c>
      <c r="K276" s="431" t="s">
        <v>13</v>
      </c>
      <c r="L276" s="432" t="s">
        <v>14</v>
      </c>
      <c r="M276" s="432"/>
      <c r="N276" s="433" t="s">
        <v>15</v>
      </c>
      <c r="O276" s="429" t="s">
        <v>16</v>
      </c>
      <c r="P276" s="416"/>
    </row>
    <row r="277" spans="1:16" x14ac:dyDescent="0.25">
      <c r="A277" s="16" t="s">
        <v>218</v>
      </c>
      <c r="C277" s="28" t="s">
        <v>219</v>
      </c>
      <c r="D277" s="131" t="s">
        <v>220</v>
      </c>
      <c r="E277" s="132">
        <v>15</v>
      </c>
      <c r="F277" s="21">
        <v>3102.4500000000003</v>
      </c>
      <c r="G277" s="437"/>
      <c r="H277" s="437"/>
      <c r="I277" s="68">
        <f>F277*0.05</f>
        <v>155.12250000000003</v>
      </c>
      <c r="J277" s="72">
        <v>91.044832000000014</v>
      </c>
      <c r="K277" s="73">
        <v>0</v>
      </c>
      <c r="L277" s="72">
        <v>0</v>
      </c>
      <c r="M277" s="72"/>
      <c r="N277" s="437">
        <f>F277+I277-J277+K277-L277</f>
        <v>3166.5276680000002</v>
      </c>
      <c r="O277" s="134"/>
    </row>
    <row r="278" spans="1:16" ht="15.75" thickBot="1" x14ac:dyDescent="0.3">
      <c r="C278" s="438"/>
      <c r="D278" s="439"/>
      <c r="E278" s="435" t="s">
        <v>27</v>
      </c>
      <c r="F278" s="242">
        <f t="shared" ref="F278:N278" si="37">SUM(F277:F277)</f>
        <v>3102.4500000000003</v>
      </c>
      <c r="G278" s="242">
        <f t="shared" si="37"/>
        <v>0</v>
      </c>
      <c r="H278" s="242">
        <f t="shared" si="37"/>
        <v>0</v>
      </c>
      <c r="I278" s="243">
        <f t="shared" si="37"/>
        <v>155.12250000000003</v>
      </c>
      <c r="J278" s="242">
        <f t="shared" si="37"/>
        <v>91.044832000000014</v>
      </c>
      <c r="K278" s="243">
        <f t="shared" si="37"/>
        <v>0</v>
      </c>
      <c r="L278" s="242">
        <f t="shared" si="37"/>
        <v>0</v>
      </c>
      <c r="M278" s="242"/>
      <c r="N278" s="242">
        <f t="shared" si="37"/>
        <v>3166.5276680000002</v>
      </c>
      <c r="O278" s="424"/>
      <c r="P278" s="416"/>
    </row>
    <row r="279" spans="1:16" x14ac:dyDescent="0.25">
      <c r="C279" s="41"/>
      <c r="D279" s="82"/>
      <c r="E279" s="46"/>
      <c r="F279" s="46"/>
      <c r="G279" s="46"/>
      <c r="H279" s="46"/>
      <c r="J279" s="46"/>
      <c r="K279" s="84"/>
      <c r="L279" s="46"/>
      <c r="M279" s="46"/>
      <c r="N279" s="46"/>
      <c r="O279" s="46"/>
      <c r="P279" s="416"/>
    </row>
    <row r="280" spans="1:16" x14ac:dyDescent="0.25">
      <c r="C280" s="41"/>
      <c r="D280" s="82"/>
      <c r="E280" s="46"/>
      <c r="F280" s="46"/>
      <c r="G280" s="46"/>
      <c r="H280" s="46"/>
      <c r="J280" s="46"/>
      <c r="K280" s="84"/>
      <c r="L280" s="46"/>
      <c r="M280" s="46"/>
      <c r="N280" s="46"/>
      <c r="O280" s="46"/>
      <c r="P280" s="416"/>
    </row>
    <row r="281" spans="1:16" ht="15.75" x14ac:dyDescent="0.25">
      <c r="C281" s="498" t="s">
        <v>221</v>
      </c>
      <c r="D281" s="498"/>
      <c r="E281" s="498"/>
      <c r="F281" s="498"/>
      <c r="G281" s="498"/>
      <c r="H281" s="498"/>
      <c r="I281" s="498"/>
      <c r="J281" s="498"/>
      <c r="K281" s="498"/>
      <c r="L281" s="498"/>
      <c r="M281" s="498"/>
      <c r="N281" s="498"/>
      <c r="O281" s="440" t="s">
        <v>3</v>
      </c>
      <c r="P281" s="416"/>
    </row>
    <row r="282" spans="1:16" ht="15.75" x14ac:dyDescent="0.25">
      <c r="C282" s="441"/>
      <c r="D282" s="441"/>
      <c r="E282" s="441"/>
      <c r="F282" s="441"/>
      <c r="G282" s="441"/>
      <c r="H282" s="441"/>
      <c r="I282" s="442"/>
      <c r="J282" s="441"/>
      <c r="K282" s="442"/>
      <c r="L282" s="441"/>
      <c r="M282" s="441"/>
      <c r="N282" s="441"/>
      <c r="O282" s="501" t="s">
        <v>5</v>
      </c>
      <c r="P282" s="416"/>
    </row>
    <row r="283" spans="1:16" x14ac:dyDescent="0.25">
      <c r="C283" s="8" t="str">
        <f>C252</f>
        <v>PERIODO DEL 01 DE OCTUBRE AL 15 DE OCTUBREDE 2018.</v>
      </c>
      <c r="D283" s="56"/>
      <c r="E283" s="428"/>
      <c r="F283" s="228"/>
      <c r="G283" s="228"/>
      <c r="H283" s="228"/>
      <c r="I283" s="229"/>
      <c r="J283" s="228"/>
      <c r="K283" s="229"/>
      <c r="L283" s="228"/>
      <c r="M283" s="228"/>
      <c r="N283" s="228"/>
      <c r="O283" s="502"/>
      <c r="P283" s="416"/>
    </row>
    <row r="284" spans="1:16" ht="22.5" x14ac:dyDescent="0.25">
      <c r="C284" s="429" t="s">
        <v>7</v>
      </c>
      <c r="D284" s="430" t="s">
        <v>8</v>
      </c>
      <c r="E284" s="429" t="s">
        <v>202</v>
      </c>
      <c r="F284" s="429" t="s">
        <v>34</v>
      </c>
      <c r="G284" s="429"/>
      <c r="H284" s="429"/>
      <c r="I284" s="12" t="s">
        <v>11</v>
      </c>
      <c r="J284" s="429" t="s">
        <v>12</v>
      </c>
      <c r="K284" s="431" t="s">
        <v>13</v>
      </c>
      <c r="L284" s="432" t="s">
        <v>14</v>
      </c>
      <c r="M284" s="432"/>
      <c r="N284" s="433" t="s">
        <v>15</v>
      </c>
      <c r="O284" s="429" t="s">
        <v>16</v>
      </c>
      <c r="P284" s="416"/>
    </row>
    <row r="285" spans="1:16" x14ac:dyDescent="0.25">
      <c r="A285" s="443" t="s">
        <v>222</v>
      </c>
      <c r="C285" s="444" t="s">
        <v>223</v>
      </c>
      <c r="D285" s="131" t="s">
        <v>224</v>
      </c>
      <c r="E285" s="445">
        <v>15</v>
      </c>
      <c r="F285" s="21">
        <v>3102.4500000000003</v>
      </c>
      <c r="G285" s="437"/>
      <c r="H285" s="437"/>
      <c r="I285" s="446">
        <f>F285*0.05</f>
        <v>155.12250000000003</v>
      </c>
      <c r="J285" s="447">
        <v>91.044832000000014</v>
      </c>
      <c r="K285" s="448">
        <v>0</v>
      </c>
      <c r="L285" s="447">
        <v>0</v>
      </c>
      <c r="M285" s="447"/>
      <c r="N285" s="437">
        <f>F285+I285-J285+K285-L285</f>
        <v>3166.5276680000002</v>
      </c>
      <c r="O285" s="449"/>
    </row>
    <row r="286" spans="1:16" x14ac:dyDescent="0.25">
      <c r="A286" s="16" t="s">
        <v>225</v>
      </c>
      <c r="B286" s="25"/>
      <c r="C286" s="28" t="s">
        <v>226</v>
      </c>
      <c r="D286" s="131" t="s">
        <v>227</v>
      </c>
      <c r="E286" s="132">
        <v>15</v>
      </c>
      <c r="F286" s="21">
        <v>3102.4500000000003</v>
      </c>
      <c r="G286" s="437"/>
      <c r="H286" s="437"/>
      <c r="I286" s="446">
        <f>F286*0.05</f>
        <v>155.12250000000003</v>
      </c>
      <c r="J286" s="447">
        <v>91.044832000000014</v>
      </c>
      <c r="K286" s="448">
        <v>0</v>
      </c>
      <c r="L286" s="447">
        <v>0</v>
      </c>
      <c r="M286" s="447"/>
      <c r="N286" s="437">
        <f>F286+I286-J286+K286-L286</f>
        <v>3166.5276680000002</v>
      </c>
      <c r="O286" s="434"/>
    </row>
    <row r="287" spans="1:16" ht="15.75" thickBot="1" x14ac:dyDescent="0.3">
      <c r="C287" s="438"/>
      <c r="D287"/>
      <c r="E287" s="435" t="s">
        <v>27</v>
      </c>
      <c r="F287" s="450">
        <f>SUM(F285:F286)</f>
        <v>6204.9000000000005</v>
      </c>
      <c r="G287" s="450">
        <f t="shared" ref="G287:N287" si="38">SUM(G285:G286)</f>
        <v>0</v>
      </c>
      <c r="H287" s="450">
        <f t="shared" si="38"/>
        <v>0</v>
      </c>
      <c r="I287" s="451">
        <f>SUM(I285:I286)</f>
        <v>310.24500000000006</v>
      </c>
      <c r="J287" s="450">
        <f t="shared" si="38"/>
        <v>182.08966400000003</v>
      </c>
      <c r="K287" s="451">
        <f t="shared" si="38"/>
        <v>0</v>
      </c>
      <c r="L287" s="450">
        <f t="shared" si="38"/>
        <v>0</v>
      </c>
      <c r="M287" s="450"/>
      <c r="N287" s="450">
        <f t="shared" si="38"/>
        <v>6333.0553360000004</v>
      </c>
      <c r="O287" s="428"/>
      <c r="P287" s="416"/>
    </row>
    <row r="288" spans="1:16" x14ac:dyDescent="0.25">
      <c r="C288" s="41"/>
      <c r="D288" s="82"/>
      <c r="E288" s="46"/>
      <c r="F288" s="46"/>
      <c r="G288" s="46"/>
      <c r="H288" s="46"/>
      <c r="J288" s="46"/>
      <c r="K288" s="84"/>
      <c r="L288" s="46"/>
      <c r="M288" s="46"/>
      <c r="N288" s="46"/>
      <c r="O288" s="46"/>
      <c r="P288" s="416"/>
    </row>
    <row r="289" spans="1:18" x14ac:dyDescent="0.25">
      <c r="C289" s="41"/>
      <c r="D289" s="82"/>
      <c r="E289" s="46"/>
      <c r="F289" s="46"/>
      <c r="G289" s="46"/>
      <c r="H289" s="46"/>
      <c r="J289" s="46"/>
      <c r="K289" s="84"/>
      <c r="L289" s="46"/>
      <c r="M289" s="46"/>
      <c r="N289" s="46"/>
      <c r="O289" s="46"/>
      <c r="P289" s="416"/>
    </row>
    <row r="290" spans="1:18" ht="15.75" thickBot="1" x14ac:dyDescent="0.3">
      <c r="C290" s="41"/>
      <c r="D290" s="43"/>
      <c r="E290" s="44"/>
      <c r="F290" s="42"/>
      <c r="G290" s="42"/>
      <c r="H290" s="42"/>
      <c r="I290" s="45"/>
      <c r="J290" s="42"/>
      <c r="K290" s="45"/>
      <c r="L290" s="46"/>
      <c r="M290" s="46"/>
      <c r="N290" s="44"/>
      <c r="O290" s="46"/>
      <c r="P290" s="416"/>
    </row>
    <row r="291" spans="1:18" s="1" customFormat="1" x14ac:dyDescent="0.25">
      <c r="A291"/>
      <c r="B291"/>
      <c r="C291" s="41"/>
      <c r="D291" s="492"/>
      <c r="E291" s="46"/>
      <c r="F291" s="494" t="s">
        <v>29</v>
      </c>
      <c r="G291" s="494"/>
      <c r="H291" s="494"/>
      <c r="I291" s="494"/>
      <c r="J291" s="494"/>
      <c r="K291" s="494"/>
      <c r="L291" s="46"/>
      <c r="M291" s="46"/>
      <c r="N291" s="494" t="s">
        <v>30</v>
      </c>
      <c r="O291" s="494"/>
      <c r="Q291"/>
      <c r="R291"/>
    </row>
    <row r="292" spans="1:18" x14ac:dyDescent="0.25">
      <c r="C292" s="41"/>
      <c r="D292" s="34"/>
      <c r="E292" s="46"/>
      <c r="F292" s="495" t="s">
        <v>31</v>
      </c>
      <c r="G292" s="495"/>
      <c r="H292" s="495"/>
      <c r="I292" s="495"/>
      <c r="J292" s="495"/>
      <c r="K292" s="495"/>
      <c r="L292" s="46"/>
      <c r="M292" s="46"/>
      <c r="N292" s="495" t="s">
        <v>228</v>
      </c>
      <c r="O292" s="495"/>
      <c r="P292" s="416"/>
    </row>
    <row r="293" spans="1:18" x14ac:dyDescent="0.25">
      <c r="C293" s="41"/>
      <c r="D293" s="34"/>
      <c r="E293" s="46"/>
      <c r="F293" s="34"/>
      <c r="G293" s="34"/>
      <c r="H293" s="34"/>
      <c r="I293" s="48"/>
      <c r="J293" s="34"/>
      <c r="K293" s="48"/>
      <c r="L293" s="46"/>
      <c r="M293" s="46"/>
      <c r="N293" s="34"/>
      <c r="O293" s="34"/>
      <c r="P293" s="416"/>
    </row>
    <row r="294" spans="1:18" s="135" customFormat="1" ht="29.25" x14ac:dyDescent="0.5">
      <c r="B294"/>
      <c r="C294" s="496" t="s">
        <v>0</v>
      </c>
      <c r="D294" s="496"/>
      <c r="E294" s="496"/>
      <c r="F294" s="496"/>
      <c r="G294" s="496"/>
      <c r="H294" s="496"/>
      <c r="I294" s="496"/>
      <c r="J294" s="496"/>
      <c r="K294" s="496"/>
      <c r="L294" s="496"/>
      <c r="M294" s="496"/>
      <c r="N294" s="496"/>
      <c r="O294" s="496"/>
      <c r="P294" s="1"/>
      <c r="Q294"/>
      <c r="R294"/>
    </row>
    <row r="295" spans="1:18" s="135" customFormat="1" ht="23.25" x14ac:dyDescent="0.35">
      <c r="B295"/>
      <c r="C295" s="497" t="s">
        <v>1</v>
      </c>
      <c r="D295" s="497"/>
      <c r="E295" s="497"/>
      <c r="F295" s="497"/>
      <c r="G295" s="497"/>
      <c r="H295" s="497"/>
      <c r="I295" s="497"/>
      <c r="J295" s="497"/>
      <c r="K295" s="497"/>
      <c r="L295" s="497"/>
      <c r="M295" s="497"/>
      <c r="N295" s="497"/>
      <c r="O295" s="497"/>
      <c r="P295" s="1"/>
      <c r="Q295"/>
      <c r="R295"/>
    </row>
    <row r="296" spans="1:18" s="135" customFormat="1" ht="15.75" x14ac:dyDescent="0.25">
      <c r="B296"/>
      <c r="C296" s="452" t="s">
        <v>2</v>
      </c>
      <c r="D296" s="82"/>
      <c r="E296" s="44"/>
      <c r="F296" s="44"/>
      <c r="G296" s="44"/>
      <c r="H296" s="44"/>
      <c r="I296" s="426"/>
      <c r="J296" s="44"/>
      <c r="K296" s="426"/>
      <c r="L296" s="44"/>
      <c r="M296" s="44"/>
      <c r="N296" s="44"/>
      <c r="O296" s="453"/>
      <c r="P296" s="1"/>
      <c r="Q296"/>
      <c r="R296"/>
    </row>
    <row r="297" spans="1:18" s="135" customFormat="1" ht="15.75" x14ac:dyDescent="0.25">
      <c r="B297"/>
      <c r="C297" s="498" t="s">
        <v>229</v>
      </c>
      <c r="D297" s="498"/>
      <c r="E297" s="498"/>
      <c r="F297" s="498"/>
      <c r="G297" s="498"/>
      <c r="H297" s="498"/>
      <c r="I297" s="498"/>
      <c r="J297" s="498"/>
      <c r="K297" s="498"/>
      <c r="L297" s="498"/>
      <c r="M297" s="498"/>
      <c r="N297" s="498"/>
      <c r="O297" s="498"/>
      <c r="P297" s="1"/>
      <c r="Q297"/>
      <c r="R297"/>
    </row>
    <row r="298" spans="1:18" s="135" customFormat="1" x14ac:dyDescent="0.25">
      <c r="B298"/>
      <c r="C298" s="8" t="str">
        <f>C283</f>
        <v>PERIODO DEL 01 DE OCTUBRE AL 15 DE OCTUBREDE 2018.</v>
      </c>
      <c r="D298" s="56"/>
      <c r="E298" s="428"/>
      <c r="F298" s="228"/>
      <c r="G298" s="228"/>
      <c r="H298" s="228"/>
      <c r="I298" s="229"/>
      <c r="J298" s="228"/>
      <c r="K298" s="229"/>
      <c r="L298" s="228"/>
      <c r="M298" s="228"/>
      <c r="N298" s="228"/>
      <c r="O298" s="428"/>
      <c r="P298" s="1"/>
      <c r="Q298"/>
      <c r="R298"/>
    </row>
    <row r="299" spans="1:18" s="135" customFormat="1" ht="18" customHeight="1" x14ac:dyDescent="0.25">
      <c r="B299"/>
      <c r="C299" s="429" t="s">
        <v>7</v>
      </c>
      <c r="D299" s="430" t="s">
        <v>8</v>
      </c>
      <c r="E299" s="429" t="s">
        <v>202</v>
      </c>
      <c r="F299" s="429" t="s">
        <v>34</v>
      </c>
      <c r="G299" s="429"/>
      <c r="H299" s="429"/>
      <c r="I299" s="12" t="s">
        <v>11</v>
      </c>
      <c r="J299" s="429" t="s">
        <v>12</v>
      </c>
      <c r="K299" s="431" t="s">
        <v>13</v>
      </c>
      <c r="L299" s="432" t="s">
        <v>14</v>
      </c>
      <c r="M299" s="432"/>
      <c r="N299" s="433" t="s">
        <v>15</v>
      </c>
      <c r="O299" s="429" t="s">
        <v>16</v>
      </c>
      <c r="P299" s="1"/>
      <c r="Q299"/>
      <c r="R299"/>
    </row>
    <row r="300" spans="1:18" s="135" customFormat="1" ht="18" customHeight="1" x14ac:dyDescent="0.25">
      <c r="A300" s="16" t="s">
        <v>230</v>
      </c>
      <c r="B300"/>
      <c r="C300" s="28" t="s">
        <v>231</v>
      </c>
      <c r="D300" s="131" t="s">
        <v>232</v>
      </c>
      <c r="E300" s="132">
        <v>15</v>
      </c>
      <c r="F300" s="21">
        <v>3298.8074999999999</v>
      </c>
      <c r="G300" s="21">
        <f>F300*2</f>
        <v>6597.6149999999998</v>
      </c>
      <c r="H300" s="21">
        <f>I300*24</f>
        <v>3958.5690000000004</v>
      </c>
      <c r="I300" s="68">
        <f>F300*0.05</f>
        <v>164.94037500000002</v>
      </c>
      <c r="J300" s="454">
        <v>112.40852799999999</v>
      </c>
      <c r="K300" s="455">
        <v>0</v>
      </c>
      <c r="L300" s="121">
        <v>0</v>
      </c>
      <c r="M300" s="121"/>
      <c r="N300" s="21">
        <f>F300+I300-J300+K300-L300</f>
        <v>3351.3393470000001</v>
      </c>
      <c r="O300" s="434"/>
      <c r="P300" s="1"/>
      <c r="Q300"/>
      <c r="R300"/>
    </row>
    <row r="301" spans="1:18" s="135" customFormat="1" x14ac:dyDescent="0.25">
      <c r="A301" s="16" t="s">
        <v>233</v>
      </c>
      <c r="B301"/>
      <c r="C301" s="126" t="s">
        <v>234</v>
      </c>
      <c r="D301" s="278" t="s">
        <v>235</v>
      </c>
      <c r="E301" s="279">
        <v>15</v>
      </c>
      <c r="F301" s="21">
        <v>2261.3700000000003</v>
      </c>
      <c r="G301" s="21"/>
      <c r="H301" s="21"/>
      <c r="I301" s="68">
        <f>F301*0.05</f>
        <v>113.06850000000003</v>
      </c>
      <c r="J301" s="72">
        <v>0</v>
      </c>
      <c r="K301" s="73">
        <v>42.741759999999971</v>
      </c>
      <c r="L301" s="21">
        <v>0</v>
      </c>
      <c r="M301" s="21"/>
      <c r="N301" s="21">
        <f>F301+I301-J301+K301-L301</f>
        <v>2417.1802600000001</v>
      </c>
      <c r="O301" s="284"/>
      <c r="P301" s="1"/>
      <c r="Q301" s="76"/>
      <c r="R301" t="s">
        <v>236</v>
      </c>
    </row>
    <row r="302" spans="1:18" s="135" customFormat="1" ht="15.75" thickBot="1" x14ac:dyDescent="0.3">
      <c r="B302"/>
      <c r="C302" s="438"/>
      <c r="D302" s="439"/>
      <c r="E302" s="435" t="s">
        <v>27</v>
      </c>
      <c r="F302" s="242">
        <f>SUM(F300:F301)</f>
        <v>5560.1774999999998</v>
      </c>
      <c r="G302" s="242">
        <f t="shared" ref="G302:N302" si="39">SUM(G300:G301)</f>
        <v>6597.6149999999998</v>
      </c>
      <c r="H302" s="242">
        <f t="shared" si="39"/>
        <v>3958.5690000000004</v>
      </c>
      <c r="I302" s="243">
        <f>SUM(I300:I301)</f>
        <v>278.00887500000005</v>
      </c>
      <c r="J302" s="242">
        <f t="shared" si="39"/>
        <v>112.40852799999999</v>
      </c>
      <c r="K302" s="243">
        <f t="shared" si="39"/>
        <v>42.741759999999971</v>
      </c>
      <c r="L302" s="242">
        <f t="shared" si="39"/>
        <v>0</v>
      </c>
      <c r="M302" s="242"/>
      <c r="N302" s="242">
        <f t="shared" si="39"/>
        <v>5768.5196070000002</v>
      </c>
      <c r="O302" s="428"/>
      <c r="P302" s="1"/>
      <c r="Q302"/>
      <c r="R302"/>
    </row>
    <row r="303" spans="1:18" s="135" customFormat="1" x14ac:dyDescent="0.25">
      <c r="B303"/>
      <c r="C303" s="438"/>
      <c r="D303" s="439"/>
      <c r="E303" s="438"/>
      <c r="F303" s="456"/>
      <c r="G303" s="456"/>
      <c r="H303" s="456"/>
      <c r="I303" s="457"/>
      <c r="J303" s="456"/>
      <c r="K303" s="457"/>
      <c r="L303" s="456"/>
      <c r="M303" s="456"/>
      <c r="N303" s="456"/>
      <c r="O303" s="428"/>
      <c r="P303" s="1"/>
      <c r="Q303"/>
      <c r="R303"/>
    </row>
    <row r="304" spans="1:18" s="135" customFormat="1" x14ac:dyDescent="0.25">
      <c r="B304"/>
      <c r="C304" s="438"/>
      <c r="D304" s="439"/>
      <c r="E304" s="438"/>
      <c r="F304" s="456"/>
      <c r="G304" s="456"/>
      <c r="H304" s="456"/>
      <c r="I304" s="457"/>
      <c r="J304" s="456"/>
      <c r="K304" s="457"/>
      <c r="L304" s="456"/>
      <c r="M304" s="456"/>
      <c r="N304" s="456"/>
      <c r="O304" s="428"/>
      <c r="P304" s="1"/>
      <c r="Q304"/>
      <c r="R304"/>
    </row>
    <row r="305" spans="1:18" s="135" customFormat="1" x14ac:dyDescent="0.25">
      <c r="B305"/>
      <c r="C305" s="438"/>
      <c r="D305" s="439"/>
      <c r="E305" s="438"/>
      <c r="F305" s="456"/>
      <c r="G305" s="456"/>
      <c r="H305" s="456"/>
      <c r="I305" s="457"/>
      <c r="J305" s="456"/>
      <c r="K305" s="457"/>
      <c r="L305" s="456"/>
      <c r="M305" s="456"/>
      <c r="N305" s="456"/>
      <c r="O305" s="428"/>
      <c r="P305" s="1"/>
      <c r="Q305"/>
      <c r="R305"/>
    </row>
    <row r="306" spans="1:18" s="135" customFormat="1" ht="15.75" x14ac:dyDescent="0.25">
      <c r="B306"/>
      <c r="C306" s="498" t="s">
        <v>237</v>
      </c>
      <c r="D306" s="498"/>
      <c r="E306" s="498"/>
      <c r="F306" s="498"/>
      <c r="G306" s="498"/>
      <c r="H306" s="498"/>
      <c r="I306" s="498"/>
      <c r="J306" s="498"/>
      <c r="K306" s="498"/>
      <c r="L306" s="498"/>
      <c r="M306" s="498"/>
      <c r="N306" s="498"/>
      <c r="O306" s="498"/>
      <c r="P306" s="1"/>
      <c r="Q306"/>
      <c r="R306"/>
    </row>
    <row r="307" spans="1:18" s="135" customFormat="1" x14ac:dyDescent="0.25">
      <c r="B307"/>
      <c r="C307" s="8" t="str">
        <f>C299</f>
        <v>NOMBRE DEL EMPLEADO</v>
      </c>
      <c r="D307" s="56"/>
      <c r="E307" s="428"/>
      <c r="F307" s="228"/>
      <c r="G307" s="228"/>
      <c r="H307" s="228"/>
      <c r="I307" s="229"/>
      <c r="J307" s="228"/>
      <c r="K307" s="229"/>
      <c r="L307" s="228"/>
      <c r="M307" s="228"/>
      <c r="N307" s="228"/>
      <c r="O307" s="428"/>
      <c r="P307" s="1"/>
      <c r="Q307"/>
      <c r="R307"/>
    </row>
    <row r="308" spans="1:18" s="135" customFormat="1" ht="22.5" x14ac:dyDescent="0.25">
      <c r="B308"/>
      <c r="C308" s="429" t="s">
        <v>7</v>
      </c>
      <c r="D308" s="430" t="s">
        <v>8</v>
      </c>
      <c r="E308" s="429" t="s">
        <v>202</v>
      </c>
      <c r="F308" s="429" t="s">
        <v>34</v>
      </c>
      <c r="G308" s="429"/>
      <c r="H308" s="429"/>
      <c r="I308" s="12" t="s">
        <v>11</v>
      </c>
      <c r="J308" s="429" t="s">
        <v>12</v>
      </c>
      <c r="K308" s="431" t="s">
        <v>13</v>
      </c>
      <c r="L308" s="432" t="s">
        <v>14</v>
      </c>
      <c r="M308" s="432"/>
      <c r="N308" s="433" t="s">
        <v>15</v>
      </c>
      <c r="O308" s="429" t="s">
        <v>16</v>
      </c>
      <c r="P308" s="1"/>
      <c r="Q308"/>
      <c r="R308"/>
    </row>
    <row r="309" spans="1:18" s="135" customFormat="1" x14ac:dyDescent="0.25">
      <c r="A309" s="135" t="s">
        <v>238</v>
      </c>
      <c r="B309"/>
      <c r="C309" s="28" t="s">
        <v>239</v>
      </c>
      <c r="D309" s="131" t="s">
        <v>240</v>
      </c>
      <c r="E309" s="132">
        <v>15</v>
      </c>
      <c r="F309" s="21">
        <v>3102.4500000000003</v>
      </c>
      <c r="G309" s="437"/>
      <c r="H309" s="437"/>
      <c r="I309" s="68">
        <f>F309*0.05</f>
        <v>155.12250000000003</v>
      </c>
      <c r="J309" s="72">
        <v>91.044832000000014</v>
      </c>
      <c r="K309" s="73">
        <v>0</v>
      </c>
      <c r="L309" s="447">
        <v>0</v>
      </c>
      <c r="M309" s="72"/>
      <c r="N309" s="21">
        <f>F309+I309-J309+K309-L309</f>
        <v>3166.5276680000002</v>
      </c>
      <c r="O309" s="134"/>
      <c r="P309" s="1"/>
      <c r="Q309"/>
      <c r="R309"/>
    </row>
    <row r="310" spans="1:18" s="135" customFormat="1" ht="15.75" thickBot="1" x14ac:dyDescent="0.3">
      <c r="B310"/>
      <c r="C310" s="438"/>
      <c r="D310" s="439"/>
      <c r="E310" s="435" t="s">
        <v>27</v>
      </c>
      <c r="F310" s="242">
        <f>SUM(F309)</f>
        <v>3102.4500000000003</v>
      </c>
      <c r="G310" s="242">
        <f t="shared" ref="G310:N310" si="40">SUM(G309)</f>
        <v>0</v>
      </c>
      <c r="H310" s="242">
        <f t="shared" si="40"/>
        <v>0</v>
      </c>
      <c r="I310" s="458">
        <f>SUM(I309)</f>
        <v>155.12250000000003</v>
      </c>
      <c r="J310" s="459">
        <f t="shared" si="40"/>
        <v>91.044832000000014</v>
      </c>
      <c r="K310" s="458">
        <f t="shared" si="40"/>
        <v>0</v>
      </c>
      <c r="L310" s="459">
        <f t="shared" si="40"/>
        <v>0</v>
      </c>
      <c r="M310" s="459"/>
      <c r="N310" s="242">
        <f t="shared" si="40"/>
        <v>3166.5276680000002</v>
      </c>
      <c r="O310" s="428"/>
      <c r="P310" s="1"/>
      <c r="Q310"/>
      <c r="R310"/>
    </row>
    <row r="311" spans="1:18" s="135" customFormat="1" x14ac:dyDescent="0.25">
      <c r="B311"/>
      <c r="C311" s="438"/>
      <c r="D311" s="439"/>
      <c r="E311" s="438"/>
      <c r="F311" s="456"/>
      <c r="G311" s="456"/>
      <c r="H311" s="456"/>
      <c r="I311" s="457"/>
      <c r="J311" s="456"/>
      <c r="K311" s="457"/>
      <c r="L311" s="456"/>
      <c r="M311" s="456"/>
      <c r="N311" s="456"/>
      <c r="O311" s="428"/>
      <c r="P311" s="1"/>
      <c r="Q311"/>
      <c r="R311"/>
    </row>
    <row r="312" spans="1:18" s="135" customFormat="1" x14ac:dyDescent="0.25">
      <c r="B312"/>
      <c r="C312" s="438"/>
      <c r="D312" s="439"/>
      <c r="E312" s="438"/>
      <c r="F312" s="456"/>
      <c r="G312" s="456"/>
      <c r="H312" s="456"/>
      <c r="I312" s="457"/>
      <c r="J312" s="456"/>
      <c r="K312" s="457"/>
      <c r="L312" s="456"/>
      <c r="M312" s="456"/>
      <c r="N312" s="456"/>
      <c r="O312" s="428"/>
      <c r="P312" s="1"/>
      <c r="Q312"/>
      <c r="R312"/>
    </row>
    <row r="313" spans="1:18" s="135" customFormat="1" x14ac:dyDescent="0.25">
      <c r="B313"/>
      <c r="C313" s="438"/>
      <c r="D313" s="439"/>
      <c r="E313" s="438"/>
      <c r="F313" s="456"/>
      <c r="G313" s="456"/>
      <c r="H313" s="456"/>
      <c r="I313" s="457"/>
      <c r="J313" s="456"/>
      <c r="K313" s="457"/>
      <c r="L313" s="456"/>
      <c r="M313" s="456"/>
      <c r="N313" s="456"/>
      <c r="O313" s="428"/>
      <c r="P313" s="1"/>
      <c r="Q313"/>
      <c r="R313"/>
    </row>
    <row r="314" spans="1:18" s="135" customFormat="1" ht="15.75" x14ac:dyDescent="0.25">
      <c r="B314"/>
      <c r="C314" s="498" t="s">
        <v>241</v>
      </c>
      <c r="D314" s="498"/>
      <c r="E314" s="498"/>
      <c r="F314" s="498"/>
      <c r="G314" s="498"/>
      <c r="H314" s="498"/>
      <c r="I314" s="498"/>
      <c r="J314" s="498"/>
      <c r="K314" s="498"/>
      <c r="L314" s="498"/>
      <c r="M314" s="498"/>
      <c r="N314" s="498"/>
      <c r="O314" s="498"/>
      <c r="P314" s="1"/>
      <c r="Q314"/>
      <c r="R314"/>
    </row>
    <row r="315" spans="1:18" s="135" customFormat="1" ht="15.75" x14ac:dyDescent="0.25">
      <c r="B315"/>
      <c r="C315" s="441"/>
      <c r="D315" s="441"/>
      <c r="E315" s="441"/>
      <c r="F315" s="441"/>
      <c r="G315" s="441"/>
      <c r="H315" s="441"/>
      <c r="I315" s="442"/>
      <c r="J315" s="441"/>
      <c r="K315" s="442"/>
      <c r="L315" s="441"/>
      <c r="M315" s="441"/>
      <c r="N315" s="441"/>
      <c r="O315" s="460" t="s">
        <v>3</v>
      </c>
      <c r="P315" s="1"/>
      <c r="Q315"/>
      <c r="R315"/>
    </row>
    <row r="316" spans="1:18" s="135" customFormat="1" ht="15.75" x14ac:dyDescent="0.25">
      <c r="B316"/>
      <c r="C316" s="441"/>
      <c r="D316" s="441"/>
      <c r="E316" s="441"/>
      <c r="F316" s="441"/>
      <c r="G316" s="441"/>
      <c r="H316" s="441"/>
      <c r="I316" s="442"/>
      <c r="J316" s="441"/>
      <c r="K316" s="442"/>
      <c r="L316" s="441"/>
      <c r="M316" s="441"/>
      <c r="N316" s="441"/>
      <c r="O316" s="501" t="s">
        <v>5</v>
      </c>
      <c r="P316" s="1"/>
      <c r="Q316"/>
      <c r="R316"/>
    </row>
    <row r="317" spans="1:18" s="135" customFormat="1" x14ac:dyDescent="0.25">
      <c r="B317"/>
      <c r="C317" s="8" t="str">
        <f>C298</f>
        <v>PERIODO DEL 01 DE OCTUBRE AL 15 DE OCTUBREDE 2018.</v>
      </c>
      <c r="D317" s="56"/>
      <c r="E317" s="428"/>
      <c r="F317" s="228"/>
      <c r="G317" s="228"/>
      <c r="H317" s="228"/>
      <c r="I317" s="229"/>
      <c r="J317" s="228"/>
      <c r="K317" s="229"/>
      <c r="L317" s="228"/>
      <c r="M317" s="228"/>
      <c r="N317" s="228"/>
      <c r="O317" s="502"/>
      <c r="P317" s="1"/>
      <c r="Q317"/>
      <c r="R317"/>
    </row>
    <row r="318" spans="1:18" s="135" customFormat="1" ht="22.5" x14ac:dyDescent="0.25">
      <c r="B318"/>
      <c r="C318" s="429" t="s">
        <v>7</v>
      </c>
      <c r="D318" s="430" t="s">
        <v>8</v>
      </c>
      <c r="E318" s="429" t="s">
        <v>202</v>
      </c>
      <c r="F318" s="429" t="s">
        <v>34</v>
      </c>
      <c r="G318" s="429"/>
      <c r="H318" s="429"/>
      <c r="I318" s="12" t="s">
        <v>11</v>
      </c>
      <c r="J318" s="429" t="s">
        <v>12</v>
      </c>
      <c r="K318" s="431" t="s">
        <v>13</v>
      </c>
      <c r="L318" s="432" t="s">
        <v>14</v>
      </c>
      <c r="M318" s="432"/>
      <c r="N318" s="433" t="s">
        <v>15</v>
      </c>
      <c r="O318" s="429" t="s">
        <v>16</v>
      </c>
      <c r="P318" s="1"/>
      <c r="Q318"/>
      <c r="R318"/>
    </row>
    <row r="319" spans="1:18" s="468" customFormat="1" x14ac:dyDescent="0.25">
      <c r="A319" s="461" t="s">
        <v>242</v>
      </c>
      <c r="B319" s="390"/>
      <c r="C319" s="462" t="s">
        <v>243</v>
      </c>
      <c r="D319" s="464" t="s">
        <v>244</v>
      </c>
      <c r="E319" s="465">
        <v>15</v>
      </c>
      <c r="F319" s="133">
        <v>4227.1499999999996</v>
      </c>
      <c r="G319" s="133">
        <f>F319*2</f>
        <v>8454.2999999999993</v>
      </c>
      <c r="H319" s="133">
        <f>I319*24*8</f>
        <v>40580.639999999999</v>
      </c>
      <c r="I319" s="68">
        <f>F319*0.05</f>
        <v>211.35749999999999</v>
      </c>
      <c r="J319" s="133">
        <v>338.51219199999991</v>
      </c>
      <c r="K319" s="466">
        <v>0</v>
      </c>
      <c r="L319" s="467">
        <v>0</v>
      </c>
      <c r="M319" s="467"/>
      <c r="N319" s="21">
        <f>F319+I319-J319+K319-L319</f>
        <v>4099.9953079999996</v>
      </c>
      <c r="O319" s="463"/>
      <c r="P319" s="394"/>
      <c r="Q319" s="390"/>
      <c r="R319" s="390"/>
    </row>
    <row r="320" spans="1:18" s="135" customFormat="1" x14ac:dyDescent="0.25">
      <c r="A320" s="16" t="s">
        <v>57</v>
      </c>
      <c r="B320"/>
      <c r="C320" s="28" t="s">
        <v>58</v>
      </c>
      <c r="D320" s="131" t="s">
        <v>59</v>
      </c>
      <c r="E320" s="132">
        <v>15</v>
      </c>
      <c r="F320" s="21">
        <v>3102.4500000000003</v>
      </c>
      <c r="G320" s="133">
        <f>F320*2</f>
        <v>6204.9000000000005</v>
      </c>
      <c r="H320" s="133">
        <f>I320*24</f>
        <v>3722.9400000000005</v>
      </c>
      <c r="I320" s="68">
        <f>F320*0.05</f>
        <v>155.12250000000003</v>
      </c>
      <c r="J320" s="72">
        <v>91.044832000000014</v>
      </c>
      <c r="K320" s="73">
        <v>0</v>
      </c>
      <c r="L320" s="72">
        <v>0</v>
      </c>
      <c r="M320" s="72"/>
      <c r="N320" s="21">
        <f>F320+I320-J320+K320-L320</f>
        <v>3166.5276680000002</v>
      </c>
      <c r="O320" s="134"/>
      <c r="P320" s="1"/>
      <c r="Q320"/>
      <c r="R320"/>
    </row>
    <row r="321" spans="1:18" s="135" customFormat="1" x14ac:dyDescent="0.25">
      <c r="A321" s="469"/>
      <c r="B321"/>
      <c r="C321" s="470"/>
      <c r="D321" s="471"/>
      <c r="E321" s="472"/>
      <c r="F321" s="72"/>
      <c r="G321" s="72"/>
      <c r="H321" s="72"/>
      <c r="I321" s="68"/>
      <c r="J321" s="72"/>
      <c r="K321" s="73"/>
      <c r="L321" s="72"/>
      <c r="M321" s="72"/>
      <c r="N321" s="21"/>
      <c r="O321" s="434"/>
      <c r="P321" s="1"/>
      <c r="Q321"/>
      <c r="R321"/>
    </row>
    <row r="322" spans="1:18" s="135" customFormat="1" ht="15.75" thickBot="1" x14ac:dyDescent="0.3">
      <c r="B322"/>
      <c r="C322" s="438"/>
      <c r="D322" s="439"/>
      <c r="E322" s="435" t="s">
        <v>27</v>
      </c>
      <c r="F322" s="242">
        <f>SUM(F319:F321)</f>
        <v>7329.6</v>
      </c>
      <c r="G322" s="242">
        <f t="shared" ref="G322:N322" si="41">SUM(G319:G321)</f>
        <v>14659.2</v>
      </c>
      <c r="H322" s="242">
        <f t="shared" si="41"/>
        <v>44303.58</v>
      </c>
      <c r="I322" s="243">
        <f>SUM(I319:I321)</f>
        <v>366.48</v>
      </c>
      <c r="J322" s="242">
        <f t="shared" si="41"/>
        <v>429.55702399999996</v>
      </c>
      <c r="K322" s="243">
        <f t="shared" si="41"/>
        <v>0</v>
      </c>
      <c r="L322" s="242">
        <f t="shared" si="41"/>
        <v>0</v>
      </c>
      <c r="M322" s="242"/>
      <c r="N322" s="242">
        <f t="shared" si="41"/>
        <v>7266.5229760000002</v>
      </c>
      <c r="O322" s="428"/>
      <c r="P322" s="1"/>
      <c r="Q322"/>
      <c r="R322"/>
    </row>
    <row r="323" spans="1:18" s="135" customFormat="1" x14ac:dyDescent="0.25">
      <c r="B323"/>
      <c r="C323" s="438"/>
      <c r="D323" s="439"/>
      <c r="E323" s="438"/>
      <c r="F323" s="456"/>
      <c r="G323" s="456"/>
      <c r="H323" s="456"/>
      <c r="I323" s="457"/>
      <c r="J323" s="456"/>
      <c r="K323" s="457"/>
      <c r="L323" s="456"/>
      <c r="M323" s="456"/>
      <c r="N323" s="456"/>
      <c r="O323" s="428"/>
      <c r="P323" s="1"/>
      <c r="Q323"/>
      <c r="R323"/>
    </row>
    <row r="324" spans="1:18" s="135" customFormat="1" x14ac:dyDescent="0.25">
      <c r="B324"/>
      <c r="C324" s="438"/>
      <c r="D324" s="439"/>
      <c r="E324" s="438"/>
      <c r="F324" s="456"/>
      <c r="G324" s="456"/>
      <c r="H324" s="456"/>
      <c r="I324" s="457"/>
      <c r="J324" s="456"/>
      <c r="K324" s="457"/>
      <c r="L324" s="456"/>
      <c r="M324" s="456"/>
      <c r="N324" s="456"/>
      <c r="O324" s="428"/>
      <c r="P324" s="1"/>
      <c r="Q324"/>
      <c r="R324"/>
    </row>
    <row r="325" spans="1:18" s="135" customFormat="1" x14ac:dyDescent="0.25">
      <c r="B325"/>
      <c r="C325" s="438"/>
      <c r="D325" s="439"/>
      <c r="E325" s="438"/>
      <c r="F325" s="456"/>
      <c r="G325" s="456"/>
      <c r="H325" s="456"/>
      <c r="I325" s="457"/>
      <c r="J325" s="456"/>
      <c r="K325" s="457"/>
      <c r="L325" s="456"/>
      <c r="M325" s="456"/>
      <c r="N325" s="456"/>
      <c r="O325" s="428"/>
      <c r="P325" s="1"/>
      <c r="Q325"/>
      <c r="R325"/>
    </row>
    <row r="326" spans="1:18" s="135" customFormat="1" ht="15.75" thickBot="1" x14ac:dyDescent="0.3">
      <c r="B326"/>
      <c r="C326" s="438"/>
      <c r="D326" s="439"/>
      <c r="E326" s="438"/>
      <c r="F326" s="456"/>
      <c r="G326" s="456"/>
      <c r="H326" s="456"/>
      <c r="I326" s="457"/>
      <c r="J326" s="456"/>
      <c r="K326" s="457"/>
      <c r="L326" s="456"/>
      <c r="M326" s="456"/>
      <c r="N326" s="456"/>
      <c r="O326" s="428"/>
      <c r="P326" s="1"/>
      <c r="Q326"/>
      <c r="R326"/>
    </row>
    <row r="327" spans="1:18" s="1" customFormat="1" x14ac:dyDescent="0.25">
      <c r="A327"/>
      <c r="B327"/>
      <c r="C327" s="41"/>
      <c r="D327" s="492"/>
      <c r="E327" s="46"/>
      <c r="F327" s="494" t="s">
        <v>29</v>
      </c>
      <c r="G327" s="494"/>
      <c r="H327" s="494"/>
      <c r="I327" s="494"/>
      <c r="J327" s="494"/>
      <c r="K327" s="494"/>
      <c r="L327" s="46"/>
      <c r="M327" s="46"/>
      <c r="N327" s="494" t="s">
        <v>30</v>
      </c>
      <c r="O327" s="494"/>
      <c r="Q327"/>
      <c r="R327"/>
    </row>
    <row r="328" spans="1:18" s="135" customFormat="1" x14ac:dyDescent="0.25">
      <c r="B328"/>
      <c r="C328" s="41"/>
      <c r="D328" s="34"/>
      <c r="E328" s="46"/>
      <c r="F328" s="495" t="s">
        <v>31</v>
      </c>
      <c r="G328" s="495"/>
      <c r="H328" s="495"/>
      <c r="I328" s="495"/>
      <c r="J328" s="495"/>
      <c r="K328" s="495"/>
      <c r="L328" s="46"/>
      <c r="M328" s="46"/>
      <c r="N328" s="495" t="s">
        <v>32</v>
      </c>
      <c r="O328" s="495"/>
      <c r="P328" s="1"/>
      <c r="Q328"/>
      <c r="R328"/>
    </row>
    <row r="329" spans="1:18" s="135" customFormat="1" x14ac:dyDescent="0.25">
      <c r="B329"/>
      <c r="C329" s="438"/>
      <c r="D329" s="439"/>
      <c r="E329" s="438"/>
      <c r="F329" s="456"/>
      <c r="G329" s="456"/>
      <c r="H329" s="456"/>
      <c r="I329" s="457"/>
      <c r="J329" s="456"/>
      <c r="K329" s="457"/>
      <c r="L329" s="456"/>
      <c r="M329" s="456"/>
      <c r="N329" s="456"/>
      <c r="O329" s="428"/>
      <c r="P329" s="1"/>
      <c r="Q329"/>
      <c r="R329"/>
    </row>
    <row r="330" spans="1:18" x14ac:dyDescent="0.25">
      <c r="C330" s="438"/>
      <c r="D330" s="439"/>
      <c r="E330" s="438"/>
      <c r="F330" s="456"/>
      <c r="G330" s="456"/>
      <c r="H330" s="456"/>
      <c r="I330" s="457"/>
      <c r="J330" s="456"/>
      <c r="K330" s="457"/>
      <c r="L330" s="456"/>
      <c r="M330" s="456"/>
      <c r="N330" s="456"/>
      <c r="O330" s="428"/>
    </row>
    <row r="331" spans="1:18" x14ac:dyDescent="0.25">
      <c r="C331" s="438"/>
      <c r="D331" s="439"/>
      <c r="E331" s="438"/>
      <c r="F331" s="456"/>
      <c r="G331" s="456"/>
      <c r="H331" s="456"/>
      <c r="I331" s="457"/>
      <c r="J331" s="456"/>
      <c r="K331" s="457"/>
      <c r="L331" s="456"/>
      <c r="M331" s="456"/>
      <c r="N331" s="456"/>
      <c r="O331" s="428"/>
    </row>
    <row r="332" spans="1:18" x14ac:dyDescent="0.25">
      <c r="C332" s="438"/>
      <c r="D332" s="439"/>
      <c r="E332" s="438"/>
      <c r="F332" s="456"/>
      <c r="G332" s="456"/>
      <c r="H332" s="456"/>
      <c r="I332" s="457"/>
      <c r="J332" s="456"/>
      <c r="K332" s="457"/>
      <c r="L332" s="456"/>
      <c r="M332" s="456"/>
      <c r="N332" s="456"/>
      <c r="O332" s="428"/>
    </row>
    <row r="333" spans="1:18" x14ac:dyDescent="0.25">
      <c r="C333" s="438"/>
      <c r="D333" s="439"/>
      <c r="E333" s="438"/>
      <c r="F333" s="456"/>
      <c r="G333" s="456"/>
      <c r="H333" s="456"/>
      <c r="I333" s="457"/>
      <c r="J333" s="456"/>
      <c r="K333" s="457"/>
      <c r="L333" s="456"/>
      <c r="M333" s="456"/>
      <c r="N333" s="456"/>
      <c r="O333" s="428"/>
    </row>
    <row r="334" spans="1:18" ht="29.25" x14ac:dyDescent="0.5">
      <c r="C334" s="496" t="s">
        <v>0</v>
      </c>
      <c r="D334" s="496"/>
      <c r="E334" s="496"/>
      <c r="F334" s="496"/>
      <c r="G334" s="496"/>
      <c r="H334" s="496"/>
      <c r="I334" s="496"/>
      <c r="J334" s="496"/>
      <c r="K334" s="496"/>
      <c r="L334" s="496"/>
      <c r="M334" s="496"/>
      <c r="N334" s="496"/>
      <c r="O334" s="496"/>
    </row>
    <row r="335" spans="1:18" ht="23.25" x14ac:dyDescent="0.35">
      <c r="C335" s="497" t="s">
        <v>1</v>
      </c>
      <c r="D335" s="497"/>
      <c r="E335" s="497"/>
      <c r="F335" s="497"/>
      <c r="G335" s="497"/>
      <c r="H335" s="497"/>
      <c r="I335" s="497"/>
      <c r="J335" s="497"/>
      <c r="K335" s="497"/>
      <c r="L335" s="497"/>
      <c r="M335" s="497"/>
      <c r="N335" s="497"/>
      <c r="O335" s="497"/>
    </row>
    <row r="336" spans="1:18" ht="23.25" x14ac:dyDescent="0.35">
      <c r="C336" s="473"/>
      <c r="D336" s="473"/>
      <c r="E336" s="473"/>
      <c r="F336" s="473"/>
      <c r="G336" s="473"/>
      <c r="H336" s="473"/>
      <c r="I336" s="473"/>
      <c r="J336" s="473"/>
      <c r="K336" s="473"/>
      <c r="L336" s="473"/>
      <c r="M336" s="473"/>
      <c r="N336" s="473"/>
      <c r="O336" s="473"/>
    </row>
    <row r="337" spans="1:17" ht="15.75" x14ac:dyDescent="0.25">
      <c r="C337" s="498" t="s">
        <v>245</v>
      </c>
      <c r="D337" s="498"/>
      <c r="E337" s="498"/>
      <c r="F337" s="498"/>
      <c r="G337" s="498"/>
      <c r="H337" s="498"/>
      <c r="I337" s="498"/>
      <c r="J337" s="498"/>
      <c r="K337" s="498"/>
      <c r="L337" s="498"/>
      <c r="M337" s="498"/>
      <c r="N337" s="498"/>
      <c r="O337" s="498"/>
      <c r="P337" s="474"/>
    </row>
    <row r="338" spans="1:17" x14ac:dyDescent="0.25">
      <c r="C338" s="8" t="str">
        <f>C317</f>
        <v>PERIODO DEL 01 DE OCTUBRE AL 15 DE OCTUBREDE 2018.</v>
      </c>
      <c r="D338" s="56"/>
      <c r="E338" s="428"/>
      <c r="F338" s="228"/>
      <c r="G338" s="228"/>
      <c r="H338" s="228"/>
      <c r="I338" s="229"/>
      <c r="J338" s="228"/>
      <c r="K338" s="229"/>
      <c r="L338" s="228"/>
      <c r="M338" s="228"/>
      <c r="N338" s="228"/>
      <c r="O338" s="428"/>
      <c r="P338" s="474"/>
    </row>
    <row r="339" spans="1:17" ht="20.25" customHeight="1" x14ac:dyDescent="0.25">
      <c r="C339" s="429" t="s">
        <v>7</v>
      </c>
      <c r="D339" s="430" t="s">
        <v>8</v>
      </c>
      <c r="E339" s="429" t="s">
        <v>202</v>
      </c>
      <c r="F339" s="429" t="s">
        <v>34</v>
      </c>
      <c r="G339" s="429"/>
      <c r="H339" s="429"/>
      <c r="I339" s="12" t="s">
        <v>11</v>
      </c>
      <c r="J339" s="429" t="s">
        <v>12</v>
      </c>
      <c r="K339" s="431" t="s">
        <v>13</v>
      </c>
      <c r="L339" s="432" t="s">
        <v>14</v>
      </c>
      <c r="M339" s="432"/>
      <c r="N339" s="433" t="s">
        <v>15</v>
      </c>
      <c r="O339" s="429" t="s">
        <v>16</v>
      </c>
    </row>
    <row r="340" spans="1:17" ht="20.25" customHeight="1" x14ac:dyDescent="0.25">
      <c r="A340" s="469" t="s">
        <v>246</v>
      </c>
      <c r="C340" s="202" t="s">
        <v>247</v>
      </c>
      <c r="D340" s="203" t="s">
        <v>248</v>
      </c>
      <c r="E340" s="204">
        <v>15</v>
      </c>
      <c r="F340" s="21">
        <v>2957.13</v>
      </c>
      <c r="G340" s="21">
        <f>F340*2</f>
        <v>5914.26</v>
      </c>
      <c r="H340" s="21">
        <f>I340*24*5</f>
        <v>17742.780000000002</v>
      </c>
      <c r="I340" s="68">
        <f t="shared" ref="I340:I348" si="42">F340*0.05</f>
        <v>147.85650000000001</v>
      </c>
      <c r="J340" s="337">
        <v>54.984016000000025</v>
      </c>
      <c r="K340" s="338">
        <v>0</v>
      </c>
      <c r="L340" s="334">
        <v>0</v>
      </c>
      <c r="M340" s="334"/>
      <c r="N340" s="21">
        <f>F340+I340-J340+K340-L340</f>
        <v>3050.0024840000001</v>
      </c>
      <c r="O340" s="336"/>
      <c r="Q340" s="29" t="s">
        <v>249</v>
      </c>
    </row>
    <row r="341" spans="1:17" ht="20.25" customHeight="1" x14ac:dyDescent="0.25">
      <c r="A341" s="469" t="s">
        <v>250</v>
      </c>
      <c r="C341" s="202" t="s">
        <v>251</v>
      </c>
      <c r="D341" s="203" t="s">
        <v>248</v>
      </c>
      <c r="E341" s="204">
        <v>15</v>
      </c>
      <c r="F341" s="21">
        <v>3114.8355000000001</v>
      </c>
      <c r="G341" s="21">
        <f>F341*2</f>
        <v>6229.6710000000003</v>
      </c>
      <c r="H341" s="21">
        <f>I341*24</f>
        <v>3737.8026000000004</v>
      </c>
      <c r="I341" s="68">
        <f t="shared" si="42"/>
        <v>155.74177500000002</v>
      </c>
      <c r="J341" s="337">
        <v>92.392374400000023</v>
      </c>
      <c r="K341" s="338">
        <v>0</v>
      </c>
      <c r="L341" s="334">
        <v>0</v>
      </c>
      <c r="M341" s="334"/>
      <c r="N341" s="21">
        <f>F341+I341-J341+K341-L341</f>
        <v>3178.1849006000002</v>
      </c>
      <c r="O341" s="336"/>
    </row>
    <row r="342" spans="1:17" ht="20.25" customHeight="1" x14ac:dyDescent="0.25">
      <c r="A342" s="469" t="s">
        <v>252</v>
      </c>
      <c r="C342" s="202" t="s">
        <v>253</v>
      </c>
      <c r="D342" s="203" t="s">
        <v>248</v>
      </c>
      <c r="E342" s="204">
        <v>15</v>
      </c>
      <c r="F342" s="21">
        <v>3169.08</v>
      </c>
      <c r="G342" s="21">
        <f t="shared" ref="G342:G346" si="43">F342*2</f>
        <v>6338.16</v>
      </c>
      <c r="H342" s="21">
        <f t="shared" ref="H342:H346" si="44">I342*24*2</f>
        <v>7605.7920000000004</v>
      </c>
      <c r="I342" s="68">
        <f t="shared" si="42"/>
        <v>158.45400000000001</v>
      </c>
      <c r="J342" s="371">
        <v>98.294175999999993</v>
      </c>
      <c r="K342" s="372">
        <v>0</v>
      </c>
      <c r="L342" s="371">
        <v>0</v>
      </c>
      <c r="M342" s="371"/>
      <c r="N342" s="21">
        <v>3050</v>
      </c>
      <c r="O342" s="336"/>
    </row>
    <row r="343" spans="1:17" ht="20.25" customHeight="1" x14ac:dyDescent="0.25">
      <c r="A343" s="469" t="s">
        <v>254</v>
      </c>
      <c r="C343" s="202" t="s">
        <v>255</v>
      </c>
      <c r="D343" s="203" t="s">
        <v>248</v>
      </c>
      <c r="E343" s="204">
        <v>15</v>
      </c>
      <c r="F343" s="21">
        <v>3169.08</v>
      </c>
      <c r="G343" s="21">
        <f t="shared" si="43"/>
        <v>6338.16</v>
      </c>
      <c r="H343" s="21">
        <f t="shared" si="44"/>
        <v>7605.7920000000004</v>
      </c>
      <c r="I343" s="68">
        <f t="shared" si="42"/>
        <v>158.45400000000001</v>
      </c>
      <c r="J343" s="371">
        <v>98.294175999999993</v>
      </c>
      <c r="K343" s="372">
        <v>0</v>
      </c>
      <c r="L343" s="371">
        <v>0</v>
      </c>
      <c r="M343" s="371"/>
      <c r="N343" s="21">
        <v>3050</v>
      </c>
      <c r="O343" s="336"/>
      <c r="P343" s="416"/>
    </row>
    <row r="344" spans="1:17" ht="20.25" customHeight="1" x14ac:dyDescent="0.25">
      <c r="A344" s="469"/>
      <c r="C344" s="202" t="s">
        <v>256</v>
      </c>
      <c r="D344" s="203" t="s">
        <v>248</v>
      </c>
      <c r="E344" s="204">
        <v>15</v>
      </c>
      <c r="F344" s="21">
        <v>3169.08</v>
      </c>
      <c r="G344" s="21">
        <f t="shared" si="43"/>
        <v>6338.16</v>
      </c>
      <c r="H344" s="21">
        <f t="shared" si="44"/>
        <v>7605.7920000000004</v>
      </c>
      <c r="I344" s="68">
        <f t="shared" si="42"/>
        <v>158.45400000000001</v>
      </c>
      <c r="J344" s="371">
        <v>98.294175999999993</v>
      </c>
      <c r="K344" s="372">
        <v>0</v>
      </c>
      <c r="L344" s="371">
        <v>0</v>
      </c>
      <c r="M344" s="371"/>
      <c r="N344" s="21">
        <v>3050</v>
      </c>
      <c r="O344" s="336"/>
      <c r="P344" s="416"/>
    </row>
    <row r="345" spans="1:17" ht="20.25" customHeight="1" x14ac:dyDescent="0.25">
      <c r="A345" s="469" t="s">
        <v>257</v>
      </c>
      <c r="C345" s="202" t="s">
        <v>258</v>
      </c>
      <c r="D345" s="203" t="s">
        <v>248</v>
      </c>
      <c r="E345" s="204">
        <v>15</v>
      </c>
      <c r="F345" s="21">
        <v>3169.08</v>
      </c>
      <c r="G345" s="21">
        <f t="shared" si="43"/>
        <v>6338.16</v>
      </c>
      <c r="H345" s="21">
        <f t="shared" si="44"/>
        <v>7605.7920000000004</v>
      </c>
      <c r="I345" s="68">
        <f t="shared" si="42"/>
        <v>158.45400000000001</v>
      </c>
      <c r="J345" s="371">
        <v>98.294175999999993</v>
      </c>
      <c r="K345" s="372">
        <v>0</v>
      </c>
      <c r="L345" s="371">
        <v>0</v>
      </c>
      <c r="M345" s="371"/>
      <c r="N345" s="21">
        <v>3050</v>
      </c>
      <c r="O345" s="336"/>
      <c r="P345" s="416"/>
    </row>
    <row r="346" spans="1:17" ht="20.25" customHeight="1" x14ac:dyDescent="0.25">
      <c r="A346" s="469" t="s">
        <v>259</v>
      </c>
      <c r="C346" s="202" t="s">
        <v>260</v>
      </c>
      <c r="D346" s="203" t="s">
        <v>248</v>
      </c>
      <c r="E346" s="204">
        <v>15</v>
      </c>
      <c r="F346" s="21">
        <v>3169.08</v>
      </c>
      <c r="G346" s="21">
        <f t="shared" si="43"/>
        <v>6338.16</v>
      </c>
      <c r="H346" s="21">
        <f t="shared" si="44"/>
        <v>7605.7920000000004</v>
      </c>
      <c r="I346" s="68">
        <f t="shared" si="42"/>
        <v>158.45400000000001</v>
      </c>
      <c r="J346" s="371">
        <v>98.294175999999993</v>
      </c>
      <c r="K346" s="372">
        <v>0</v>
      </c>
      <c r="L346" s="371">
        <v>0</v>
      </c>
      <c r="M346" s="371"/>
      <c r="N346" s="21">
        <v>3050</v>
      </c>
      <c r="O346" s="336"/>
      <c r="P346" s="416"/>
    </row>
    <row r="347" spans="1:17" ht="20.25" customHeight="1" x14ac:dyDescent="0.25">
      <c r="A347" s="469" t="s">
        <v>261</v>
      </c>
      <c r="C347" s="475" t="s">
        <v>262</v>
      </c>
      <c r="D347" s="203" t="s">
        <v>263</v>
      </c>
      <c r="E347" s="204">
        <v>15</v>
      </c>
      <c r="F347" s="21">
        <v>3169.08</v>
      </c>
      <c r="G347" s="21">
        <f>F347*2</f>
        <v>6338.16</v>
      </c>
      <c r="H347" s="21">
        <f>I347*24*2</f>
        <v>7605.7920000000004</v>
      </c>
      <c r="I347" s="68">
        <f t="shared" si="42"/>
        <v>158.45400000000001</v>
      </c>
      <c r="J347" s="371">
        <v>98.294175999999993</v>
      </c>
      <c r="K347" s="372">
        <v>0</v>
      </c>
      <c r="L347" s="371">
        <v>0</v>
      </c>
      <c r="M347" s="371"/>
      <c r="N347" s="21">
        <f>F347+I347-J347+K347-L347</f>
        <v>3229.2398240000002</v>
      </c>
      <c r="O347" s="336"/>
      <c r="P347" s="416"/>
    </row>
    <row r="348" spans="1:17" ht="20.25" customHeight="1" x14ac:dyDescent="0.25">
      <c r="A348" s="469" t="s">
        <v>264</v>
      </c>
      <c r="C348" s="475" t="s">
        <v>265</v>
      </c>
      <c r="D348" s="203" t="s">
        <v>263</v>
      </c>
      <c r="E348" s="204">
        <v>15</v>
      </c>
      <c r="F348" s="21">
        <v>3169.08</v>
      </c>
      <c r="G348" s="21"/>
      <c r="H348" s="21"/>
      <c r="I348" s="68">
        <f t="shared" si="42"/>
        <v>158.45400000000001</v>
      </c>
      <c r="J348" s="371">
        <v>98.294175999999993</v>
      </c>
      <c r="K348" s="372">
        <v>0</v>
      </c>
      <c r="L348" s="371">
        <v>0</v>
      </c>
      <c r="M348" s="371"/>
      <c r="N348" s="21">
        <f>F348+I348-J348+K348-L348</f>
        <v>3229.2398240000002</v>
      </c>
      <c r="O348" s="336"/>
      <c r="P348" s="416"/>
      <c r="Q348" s="76"/>
    </row>
    <row r="349" spans="1:17" ht="20.25" customHeight="1" thickBot="1" x14ac:dyDescent="0.3">
      <c r="C349" s="476"/>
      <c r="D349" s="477"/>
      <c r="E349" s="435" t="s">
        <v>27</v>
      </c>
      <c r="F349" s="242">
        <f t="shared" ref="F349:N349" si="45">SUM(F340:F348)</f>
        <v>28255.525500000003</v>
      </c>
      <c r="G349" s="242">
        <f t="shared" si="45"/>
        <v>50172.891000000003</v>
      </c>
      <c r="H349" s="242">
        <f t="shared" si="45"/>
        <v>67115.334600000002</v>
      </c>
      <c r="I349" s="243">
        <f t="shared" si="45"/>
        <v>1412.7762749999999</v>
      </c>
      <c r="J349" s="242">
        <f t="shared" si="45"/>
        <v>835.43562239999994</v>
      </c>
      <c r="K349" s="243">
        <f t="shared" si="45"/>
        <v>0</v>
      </c>
      <c r="L349" s="242">
        <f t="shared" si="45"/>
        <v>0</v>
      </c>
      <c r="M349" s="242"/>
      <c r="N349" s="242">
        <f t="shared" si="45"/>
        <v>27936.667032600002</v>
      </c>
      <c r="O349" s="478"/>
      <c r="P349" s="416"/>
    </row>
    <row r="350" spans="1:17" ht="20.25" customHeight="1" x14ac:dyDescent="0.25">
      <c r="C350" s="476"/>
      <c r="D350" s="477"/>
      <c r="E350" s="427"/>
      <c r="F350" s="228"/>
      <c r="G350" s="228"/>
      <c r="H350" s="228"/>
      <c r="I350" s="479"/>
      <c r="J350" s="228"/>
      <c r="K350" s="229"/>
      <c r="L350" s="228"/>
      <c r="M350" s="228"/>
      <c r="N350" s="419"/>
      <c r="O350" s="478"/>
      <c r="P350" s="416"/>
    </row>
    <row r="351" spans="1:17" ht="20.25" customHeight="1" x14ac:dyDescent="0.25">
      <c r="C351" s="498" t="s">
        <v>266</v>
      </c>
      <c r="D351" s="498"/>
      <c r="E351" s="498"/>
      <c r="F351" s="498"/>
      <c r="G351" s="498"/>
      <c r="H351" s="498"/>
      <c r="I351" s="498"/>
      <c r="J351" s="498"/>
      <c r="K351" s="498"/>
      <c r="L351" s="498"/>
      <c r="M351" s="498"/>
      <c r="N351" s="498"/>
      <c r="O351" s="498"/>
      <c r="P351" s="416"/>
    </row>
    <row r="352" spans="1:17" ht="20.25" customHeight="1" x14ac:dyDescent="0.25">
      <c r="C352" s="8" t="str">
        <f>C338</f>
        <v>PERIODO DEL 01 DE OCTUBRE AL 15 DE OCTUBREDE 2018.</v>
      </c>
      <c r="D352" s="56"/>
      <c r="E352" s="428"/>
      <c r="F352" s="228"/>
      <c r="G352" s="228"/>
      <c r="H352" s="228"/>
      <c r="I352" s="229"/>
      <c r="J352" s="228"/>
      <c r="K352" s="229"/>
      <c r="L352" s="228"/>
      <c r="M352" s="228"/>
      <c r="N352" s="228"/>
      <c r="O352" s="428"/>
      <c r="P352" s="416"/>
    </row>
    <row r="353" spans="1:18" ht="20.25" customHeight="1" x14ac:dyDescent="0.25">
      <c r="C353" s="429" t="s">
        <v>7</v>
      </c>
      <c r="D353" s="430" t="s">
        <v>8</v>
      </c>
      <c r="E353" s="429" t="s">
        <v>202</v>
      </c>
      <c r="F353" s="429" t="s">
        <v>34</v>
      </c>
      <c r="G353" s="429"/>
      <c r="H353" s="429"/>
      <c r="I353" s="12" t="s">
        <v>11</v>
      </c>
      <c r="J353" s="429" t="s">
        <v>12</v>
      </c>
      <c r="K353" s="431" t="s">
        <v>13</v>
      </c>
      <c r="L353" s="432" t="s">
        <v>14</v>
      </c>
      <c r="M353" s="432"/>
      <c r="N353" s="433" t="s">
        <v>15</v>
      </c>
      <c r="O353" s="429" t="s">
        <v>16</v>
      </c>
      <c r="P353" s="416"/>
    </row>
    <row r="354" spans="1:18" x14ac:dyDescent="0.25">
      <c r="A354" s="469" t="s">
        <v>267</v>
      </c>
      <c r="C354" s="470" t="s">
        <v>268</v>
      </c>
      <c r="D354" s="471" t="s">
        <v>269</v>
      </c>
      <c r="E354" s="132">
        <v>15</v>
      </c>
      <c r="F354" s="21">
        <v>2068.2599999999998</v>
      </c>
      <c r="G354" s="21"/>
      <c r="H354" s="21"/>
      <c r="I354" s="68">
        <f>F354*0.05</f>
        <v>103.413</v>
      </c>
      <c r="J354" s="72">
        <v>0</v>
      </c>
      <c r="K354" s="73">
        <v>69.05080000000001</v>
      </c>
      <c r="L354" s="72">
        <v>0</v>
      </c>
      <c r="M354" s="72"/>
      <c r="N354" s="21">
        <f>F354+I354-J354+K354-L354</f>
        <v>2240.7237999999998</v>
      </c>
      <c r="O354" s="434"/>
    </row>
    <row r="355" spans="1:18" x14ac:dyDescent="0.25">
      <c r="A355" s="469" t="s">
        <v>270</v>
      </c>
      <c r="C355" s="28" t="s">
        <v>271</v>
      </c>
      <c r="D355" s="131" t="s">
        <v>272</v>
      </c>
      <c r="E355" s="132">
        <v>15</v>
      </c>
      <c r="F355" s="21">
        <v>1029.99</v>
      </c>
      <c r="G355" s="21">
        <f>F355*2</f>
        <v>2059.98</v>
      </c>
      <c r="H355" s="21">
        <f>I355*24*2</f>
        <v>2471.9760000000001</v>
      </c>
      <c r="I355" s="68">
        <f>F355*0.05</f>
        <v>51.499500000000005</v>
      </c>
      <c r="J355" s="337">
        <v>0</v>
      </c>
      <c r="K355" s="338">
        <v>147.50008</v>
      </c>
      <c r="L355" s="337">
        <v>0</v>
      </c>
      <c r="M355" s="337"/>
      <c r="N355" s="21">
        <f>F355+I355-J355+K355-L355</f>
        <v>1228.9895799999999</v>
      </c>
      <c r="O355" s="134"/>
    </row>
    <row r="356" spans="1:18" x14ac:dyDescent="0.25">
      <c r="C356" s="25"/>
      <c r="D356" s="480"/>
      <c r="E356" s="25"/>
      <c r="F356" s="25"/>
      <c r="G356" s="25"/>
      <c r="H356" s="25"/>
      <c r="I356" s="481"/>
      <c r="J356" s="25"/>
      <c r="K356" s="481"/>
      <c r="L356" s="25"/>
      <c r="M356" s="25"/>
      <c r="N356" s="25"/>
      <c r="O356" s="25"/>
      <c r="P356" s="416"/>
    </row>
    <row r="357" spans="1:18" ht="15.75" thickBot="1" x14ac:dyDescent="0.3">
      <c r="C357" s="438"/>
      <c r="D357" s="439"/>
      <c r="E357" s="435" t="s">
        <v>27</v>
      </c>
      <c r="F357" s="242">
        <f>SUM(F354:F356)</f>
        <v>3098.25</v>
      </c>
      <c r="G357" s="242">
        <f t="shared" ref="G357:N357" si="46">SUM(G354:G356)</f>
        <v>2059.98</v>
      </c>
      <c r="H357" s="242">
        <f t="shared" si="46"/>
        <v>2471.9760000000001</v>
      </c>
      <c r="I357" s="243">
        <f>SUM(I354:I356)</f>
        <v>154.91249999999999</v>
      </c>
      <c r="J357" s="242">
        <f t="shared" si="46"/>
        <v>0</v>
      </c>
      <c r="K357" s="243">
        <f t="shared" si="46"/>
        <v>216.55088000000001</v>
      </c>
      <c r="L357" s="242">
        <f t="shared" si="46"/>
        <v>0</v>
      </c>
      <c r="M357" s="242"/>
      <c r="N357" s="242">
        <f t="shared" si="46"/>
        <v>3469.7133799999997</v>
      </c>
      <c r="O357" s="428"/>
      <c r="P357" s="416"/>
    </row>
    <row r="358" spans="1:18" x14ac:dyDescent="0.25">
      <c r="C358" s="41"/>
      <c r="D358" s="82"/>
      <c r="E358" s="46"/>
      <c r="F358" s="46"/>
      <c r="G358" s="46"/>
      <c r="H358" s="46"/>
      <c r="J358" s="46"/>
      <c r="K358" s="84"/>
      <c r="L358" s="46"/>
      <c r="M358" s="46"/>
      <c r="N358" s="46"/>
      <c r="O358" s="46"/>
      <c r="P358" s="416"/>
    </row>
    <row r="359" spans="1:18" s="135" customFormat="1" x14ac:dyDescent="0.25">
      <c r="B359"/>
      <c r="C359" s="41"/>
      <c r="D359" s="482"/>
      <c r="E359" s="44"/>
      <c r="F359" s="483"/>
      <c r="G359" s="483"/>
      <c r="H359" s="483"/>
      <c r="I359" s="484"/>
      <c r="J359" s="483"/>
      <c r="K359" s="484"/>
      <c r="L359" s="483"/>
      <c r="M359" s="483"/>
      <c r="N359" s="483"/>
      <c r="O359" s="46"/>
      <c r="P359" s="1"/>
      <c r="Q359"/>
      <c r="R359"/>
    </row>
    <row r="360" spans="1:18" s="135" customFormat="1" x14ac:dyDescent="0.25">
      <c r="B360"/>
      <c r="C360" s="41"/>
      <c r="D360" s="82"/>
      <c r="E360" s="261"/>
      <c r="F360" s="46"/>
      <c r="G360" s="46"/>
      <c r="H360" s="46"/>
      <c r="I360" s="83"/>
      <c r="J360" s="46"/>
      <c r="K360" s="84"/>
      <c r="L360" s="46"/>
      <c r="M360" s="46"/>
      <c r="N360" s="46"/>
      <c r="O360" s="46"/>
      <c r="P360" s="1"/>
      <c r="Q360"/>
      <c r="R360"/>
    </row>
    <row r="361" spans="1:18" s="135" customFormat="1" x14ac:dyDescent="0.25">
      <c r="B361"/>
      <c r="C361" s="41"/>
      <c r="D361" s="82"/>
      <c r="E361" s="46"/>
      <c r="F361" s="46"/>
      <c r="G361" s="46"/>
      <c r="H361" s="46"/>
      <c r="I361" s="83"/>
      <c r="J361" s="46"/>
      <c r="K361" s="84"/>
      <c r="L361" s="46"/>
      <c r="M361" s="46"/>
      <c r="N361" s="46"/>
      <c r="O361" s="46"/>
      <c r="P361" s="1"/>
      <c r="Q361"/>
      <c r="R361"/>
    </row>
    <row r="362" spans="1:18" s="135" customFormat="1" ht="15.75" thickBot="1" x14ac:dyDescent="0.3">
      <c r="B362"/>
      <c r="C362" s="41"/>
      <c r="D362" s="43"/>
      <c r="E362" s="44"/>
      <c r="F362" s="42"/>
      <c r="G362" s="42"/>
      <c r="H362" s="42"/>
      <c r="I362" s="45"/>
      <c r="J362" s="42"/>
      <c r="K362" s="45"/>
      <c r="L362" s="46"/>
      <c r="M362" s="46"/>
      <c r="N362" s="44"/>
      <c r="O362" s="46"/>
      <c r="P362" s="1"/>
      <c r="Q362"/>
      <c r="R362"/>
    </row>
    <row r="363" spans="1:18" s="1" customFormat="1" x14ac:dyDescent="0.25">
      <c r="A363"/>
      <c r="B363"/>
      <c r="C363" s="41"/>
      <c r="D363" s="492"/>
      <c r="E363" s="46"/>
      <c r="F363" s="494" t="s">
        <v>29</v>
      </c>
      <c r="G363" s="494"/>
      <c r="H363" s="494"/>
      <c r="I363" s="494"/>
      <c r="J363" s="494"/>
      <c r="K363" s="494"/>
      <c r="L363" s="46"/>
      <c r="M363" s="46"/>
      <c r="N363" s="494" t="s">
        <v>30</v>
      </c>
      <c r="O363" s="494"/>
      <c r="Q363"/>
      <c r="R363"/>
    </row>
    <row r="364" spans="1:18" s="135" customFormat="1" x14ac:dyDescent="0.25">
      <c r="B364"/>
      <c r="C364" s="41"/>
      <c r="D364" s="34"/>
      <c r="E364" s="46"/>
      <c r="F364" s="495" t="s">
        <v>31</v>
      </c>
      <c r="G364" s="495"/>
      <c r="H364" s="495"/>
      <c r="I364" s="495"/>
      <c r="J364" s="495"/>
      <c r="K364" s="495"/>
      <c r="L364" s="46"/>
      <c r="M364" s="46"/>
      <c r="N364" s="495" t="s">
        <v>32</v>
      </c>
      <c r="O364" s="495"/>
      <c r="P364" s="1"/>
      <c r="Q364"/>
      <c r="R364"/>
    </row>
    <row r="365" spans="1:18" s="135" customFormat="1" x14ac:dyDescent="0.25">
      <c r="B365"/>
      <c r="C365" s="41"/>
      <c r="D365" s="34"/>
      <c r="E365" s="46"/>
      <c r="F365" s="34"/>
      <c r="G365" s="34"/>
      <c r="H365" s="34"/>
      <c r="I365" s="48"/>
      <c r="J365" s="34"/>
      <c r="K365" s="48"/>
      <c r="L365" s="46"/>
      <c r="M365" s="46"/>
      <c r="N365" s="34"/>
      <c r="O365" s="34"/>
      <c r="P365" s="1"/>
      <c r="Q365"/>
      <c r="R365"/>
    </row>
    <row r="366" spans="1:18" s="135" customFormat="1" x14ac:dyDescent="0.25">
      <c r="B366"/>
      <c r="C366" s="41"/>
      <c r="D366" s="34"/>
      <c r="E366" s="46"/>
      <c r="F366" s="34"/>
      <c r="G366" s="34"/>
      <c r="H366" s="34"/>
      <c r="I366" s="48"/>
      <c r="J366" s="34"/>
      <c r="K366" s="48"/>
      <c r="L366" s="46"/>
      <c r="M366" s="46"/>
      <c r="N366" s="34"/>
      <c r="O366" s="34"/>
      <c r="P366" s="1"/>
      <c r="Q366"/>
      <c r="R366"/>
    </row>
    <row r="367" spans="1:18" s="135" customFormat="1" x14ac:dyDescent="0.25">
      <c r="B367"/>
      <c r="C367" s="41"/>
      <c r="D367" s="34"/>
      <c r="E367" s="46"/>
      <c r="F367" s="34"/>
      <c r="G367" s="34"/>
      <c r="H367" s="34"/>
      <c r="I367" s="48"/>
      <c r="J367" s="34"/>
      <c r="K367" s="48"/>
      <c r="L367" s="46"/>
      <c r="M367" s="46"/>
      <c r="N367" s="34"/>
      <c r="O367" s="34"/>
      <c r="P367" s="1"/>
      <c r="Q367"/>
      <c r="R367"/>
    </row>
    <row r="368" spans="1:18" s="135" customFormat="1" x14ac:dyDescent="0.25">
      <c r="B368"/>
      <c r="C368" s="41"/>
      <c r="D368" s="34"/>
      <c r="E368" s="46"/>
      <c r="F368" s="34"/>
      <c r="G368" s="34"/>
      <c r="H368" s="34"/>
      <c r="I368" s="48"/>
      <c r="J368" s="34"/>
      <c r="K368" s="48"/>
      <c r="L368" s="46"/>
      <c r="M368" s="46"/>
      <c r="N368" s="34"/>
      <c r="O368" s="34"/>
      <c r="P368" s="1"/>
      <c r="Q368"/>
      <c r="R368"/>
    </row>
    <row r="369" spans="1:18" s="135" customFormat="1" x14ac:dyDescent="0.25">
      <c r="B369"/>
      <c r="C369" s="41"/>
      <c r="D369" s="34"/>
      <c r="E369" s="46"/>
      <c r="F369" s="34"/>
      <c r="G369" s="34"/>
      <c r="H369" s="34"/>
      <c r="I369" s="48"/>
      <c r="J369" s="34"/>
      <c r="K369" s="48"/>
      <c r="L369" s="46"/>
      <c r="M369" s="46"/>
      <c r="N369" s="34"/>
      <c r="O369" s="34"/>
      <c r="P369" s="1"/>
      <c r="Q369"/>
      <c r="R369"/>
    </row>
    <row r="370" spans="1:18" ht="29.25" x14ac:dyDescent="0.5">
      <c r="C370" s="496" t="s">
        <v>0</v>
      </c>
      <c r="D370" s="496"/>
      <c r="E370" s="496"/>
      <c r="F370" s="496"/>
      <c r="G370" s="496"/>
      <c r="H370" s="496"/>
      <c r="I370" s="496"/>
      <c r="J370" s="496"/>
      <c r="K370" s="496"/>
      <c r="L370" s="496"/>
      <c r="M370" s="496"/>
      <c r="N370" s="496"/>
      <c r="O370" s="496"/>
    </row>
    <row r="371" spans="1:18" ht="23.25" x14ac:dyDescent="0.35">
      <c r="C371" s="497" t="s">
        <v>1</v>
      </c>
      <c r="D371" s="497"/>
      <c r="E371" s="497"/>
      <c r="F371" s="497"/>
      <c r="G371" s="497"/>
      <c r="H371" s="497"/>
      <c r="I371" s="497"/>
      <c r="J371" s="497"/>
      <c r="K371" s="497"/>
      <c r="L371" s="497"/>
      <c r="M371" s="497"/>
      <c r="N371" s="497"/>
      <c r="O371" s="497"/>
    </row>
    <row r="372" spans="1:18" ht="23.25" x14ac:dyDescent="0.35">
      <c r="C372" s="473"/>
      <c r="D372" s="473"/>
      <c r="E372" s="473"/>
      <c r="F372" s="473"/>
      <c r="G372" s="473"/>
      <c r="H372" s="473"/>
      <c r="I372" s="473"/>
      <c r="J372" s="473"/>
      <c r="K372" s="473"/>
      <c r="L372" s="473"/>
      <c r="M372" s="473"/>
      <c r="N372" s="473"/>
      <c r="O372" s="473"/>
    </row>
    <row r="373" spans="1:18" ht="15.75" x14ac:dyDescent="0.25">
      <c r="C373" s="498" t="s">
        <v>273</v>
      </c>
      <c r="D373" s="498"/>
      <c r="E373" s="498"/>
      <c r="F373" s="498"/>
      <c r="G373" s="498"/>
      <c r="H373" s="498"/>
      <c r="I373" s="498"/>
      <c r="J373" s="498"/>
      <c r="K373" s="498"/>
      <c r="L373" s="498"/>
      <c r="M373" s="498"/>
      <c r="N373" s="498"/>
      <c r="O373" s="498"/>
      <c r="P373" s="474"/>
    </row>
    <row r="374" spans="1:18" x14ac:dyDescent="0.25">
      <c r="C374" s="8" t="str">
        <f>C352</f>
        <v>PERIODO DEL 01 DE OCTUBRE AL 15 DE OCTUBREDE 2018.</v>
      </c>
      <c r="D374" s="56"/>
      <c r="E374" s="428"/>
      <c r="F374" s="228"/>
      <c r="G374" s="228"/>
      <c r="H374" s="228"/>
      <c r="I374" s="229"/>
      <c r="J374" s="228"/>
      <c r="K374" s="229"/>
      <c r="L374" s="228"/>
      <c r="M374" s="228"/>
      <c r="N374" s="228"/>
      <c r="O374" s="428"/>
      <c r="P374" s="474"/>
    </row>
    <row r="375" spans="1:18" ht="20.25" customHeight="1" x14ac:dyDescent="0.25">
      <c r="C375" s="429" t="s">
        <v>7</v>
      </c>
      <c r="D375" s="430" t="s">
        <v>8</v>
      </c>
      <c r="E375" s="429" t="s">
        <v>202</v>
      </c>
      <c r="F375" s="429" t="s">
        <v>34</v>
      </c>
      <c r="G375" s="429"/>
      <c r="H375" s="429"/>
      <c r="I375" s="12" t="s">
        <v>11</v>
      </c>
      <c r="J375" s="429" t="s">
        <v>12</v>
      </c>
      <c r="K375" s="431" t="s">
        <v>13</v>
      </c>
      <c r="L375" s="432" t="s">
        <v>14</v>
      </c>
      <c r="M375" s="432"/>
      <c r="N375" s="433" t="s">
        <v>15</v>
      </c>
      <c r="O375" s="429" t="s">
        <v>16</v>
      </c>
    </row>
    <row r="376" spans="1:18" ht="20.25" customHeight="1" x14ac:dyDescent="0.25">
      <c r="A376" s="469"/>
      <c r="C376" s="175" t="s">
        <v>274</v>
      </c>
      <c r="D376" s="485" t="s">
        <v>275</v>
      </c>
      <c r="E376" s="132">
        <v>15</v>
      </c>
      <c r="F376" s="21">
        <v>3102.4500000000003</v>
      </c>
      <c r="G376" s="21"/>
      <c r="H376" s="21"/>
      <c r="I376" s="68">
        <f>F376*0.05</f>
        <v>155.12250000000003</v>
      </c>
      <c r="J376" s="72">
        <v>91.044832000000014</v>
      </c>
      <c r="K376" s="73">
        <v>0</v>
      </c>
      <c r="L376" s="74">
        <v>0</v>
      </c>
      <c r="M376" s="74"/>
      <c r="N376" s="21">
        <f>F376+I376-J376+K376-L376</f>
        <v>3166.5276680000002</v>
      </c>
      <c r="O376" s="434"/>
    </row>
    <row r="377" spans="1:18" ht="20.25" customHeight="1" x14ac:dyDescent="0.25">
      <c r="A377" s="469" t="s">
        <v>246</v>
      </c>
      <c r="C377" s="175" t="s">
        <v>276</v>
      </c>
      <c r="D377" s="485" t="s">
        <v>275</v>
      </c>
      <c r="E377" s="204">
        <v>15</v>
      </c>
      <c r="F377" s="21">
        <v>2957.13</v>
      </c>
      <c r="G377" s="21">
        <f>F377*2</f>
        <v>5914.26</v>
      </c>
      <c r="H377" s="21">
        <f>I377*24*5</f>
        <v>17742.780000000002</v>
      </c>
      <c r="I377" s="68">
        <f t="shared" ref="I377" si="47">F377*0.05</f>
        <v>147.85650000000001</v>
      </c>
      <c r="J377" s="337">
        <v>54.984016000000025</v>
      </c>
      <c r="K377" s="338">
        <v>0</v>
      </c>
      <c r="L377" s="334">
        <v>0</v>
      </c>
      <c r="M377" s="334"/>
      <c r="N377" s="21">
        <v>3000</v>
      </c>
      <c r="O377" s="336"/>
      <c r="Q377" s="29" t="s">
        <v>249</v>
      </c>
    </row>
    <row r="378" spans="1:18" ht="20.25" customHeight="1" thickBot="1" x14ac:dyDescent="0.3">
      <c r="D378" s="477"/>
      <c r="E378" s="435" t="s">
        <v>27</v>
      </c>
      <c r="F378" s="242">
        <f t="shared" ref="F378:N378" si="48">SUM(F376:F377)</f>
        <v>6059.58</v>
      </c>
      <c r="G378" s="242">
        <f t="shared" si="48"/>
        <v>5914.26</v>
      </c>
      <c r="H378" s="242">
        <f t="shared" si="48"/>
        <v>17742.780000000002</v>
      </c>
      <c r="I378" s="243">
        <f t="shared" si="48"/>
        <v>302.97900000000004</v>
      </c>
      <c r="J378" s="242">
        <f t="shared" si="48"/>
        <v>146.02884800000004</v>
      </c>
      <c r="K378" s="243">
        <f t="shared" si="48"/>
        <v>0</v>
      </c>
      <c r="L378" s="242">
        <f t="shared" si="48"/>
        <v>0</v>
      </c>
      <c r="M378" s="242"/>
      <c r="N378" s="242">
        <f t="shared" si="48"/>
        <v>6166.5276680000006</v>
      </c>
      <c r="O378" s="478"/>
      <c r="P378" s="416"/>
    </row>
    <row r="379" spans="1:18" ht="20.25" customHeight="1" x14ac:dyDescent="0.25">
      <c r="C379" s="476"/>
      <c r="D379" s="477"/>
      <c r="E379" s="427"/>
      <c r="F379" s="228"/>
      <c r="G379" s="228"/>
      <c r="H379" s="228"/>
      <c r="I379" s="479"/>
      <c r="J379" s="228"/>
      <c r="K379" s="229"/>
      <c r="L379" s="228"/>
      <c r="M379" s="228"/>
      <c r="N379" s="419"/>
      <c r="O379" s="478"/>
      <c r="P379" s="416"/>
    </row>
    <row r="380" spans="1:18" ht="20.25" customHeight="1" x14ac:dyDescent="0.25">
      <c r="C380" s="476"/>
      <c r="D380" s="477"/>
      <c r="E380" s="427"/>
      <c r="F380" s="228"/>
      <c r="G380" s="228"/>
      <c r="H380" s="228"/>
      <c r="I380" s="479"/>
      <c r="J380" s="228"/>
      <c r="K380" s="229"/>
      <c r="L380" s="228"/>
      <c r="M380" s="228"/>
      <c r="N380" s="419"/>
      <c r="O380" s="478"/>
      <c r="P380" s="416"/>
    </row>
    <row r="381" spans="1:18" ht="15.75" x14ac:dyDescent="0.25">
      <c r="C381" s="498" t="s">
        <v>277</v>
      </c>
      <c r="D381" s="498"/>
      <c r="E381" s="498"/>
      <c r="F381" s="498"/>
      <c r="G381" s="498"/>
      <c r="H381" s="498"/>
      <c r="I381" s="498"/>
      <c r="J381" s="498"/>
      <c r="K381" s="498"/>
      <c r="L381" s="498"/>
      <c r="M381" s="498"/>
      <c r="N381" s="498"/>
      <c r="O381" s="498"/>
      <c r="P381" s="474"/>
    </row>
    <row r="382" spans="1:18" x14ac:dyDescent="0.25">
      <c r="C382" s="8" t="str">
        <f>C352</f>
        <v>PERIODO DEL 01 DE OCTUBRE AL 15 DE OCTUBREDE 2018.</v>
      </c>
      <c r="D382" s="56"/>
      <c r="E382" s="428"/>
      <c r="F382" s="228"/>
      <c r="G382" s="228"/>
      <c r="H382" s="228"/>
      <c r="I382" s="229"/>
      <c r="J382" s="228"/>
      <c r="K382" s="229"/>
      <c r="L382" s="228"/>
      <c r="M382" s="228"/>
      <c r="N382" s="228"/>
      <c r="O382" s="428"/>
      <c r="P382" s="474"/>
    </row>
    <row r="383" spans="1:18" ht="20.25" customHeight="1" x14ac:dyDescent="0.25">
      <c r="C383" s="429" t="s">
        <v>7</v>
      </c>
      <c r="D383" s="430" t="s">
        <v>8</v>
      </c>
      <c r="E383" s="429" t="s">
        <v>202</v>
      </c>
      <c r="F383" s="429" t="s">
        <v>34</v>
      </c>
      <c r="G383" s="429"/>
      <c r="H383" s="429"/>
      <c r="I383" s="12" t="s">
        <v>11</v>
      </c>
      <c r="J383" s="429" t="s">
        <v>12</v>
      </c>
      <c r="K383" s="431" t="s">
        <v>13</v>
      </c>
      <c r="L383" s="432" t="s">
        <v>14</v>
      </c>
      <c r="M383" s="432"/>
      <c r="N383" s="433" t="s">
        <v>15</v>
      </c>
      <c r="O383" s="429" t="s">
        <v>16</v>
      </c>
    </row>
    <row r="384" spans="1:18" ht="20.25" customHeight="1" x14ac:dyDescent="0.25">
      <c r="A384" s="469" t="s">
        <v>278</v>
      </c>
      <c r="C384" s="175" t="s">
        <v>279</v>
      </c>
      <c r="D384" s="471" t="s">
        <v>280</v>
      </c>
      <c r="E384" s="132">
        <v>15</v>
      </c>
      <c r="F384" s="21">
        <v>3142.53</v>
      </c>
      <c r="G384" s="21">
        <f>F384*2</f>
        <v>6285.06</v>
      </c>
      <c r="H384" s="21">
        <f>I384*24</f>
        <v>3771.0360000000005</v>
      </c>
      <c r="I384" s="68">
        <f>F384*0.05</f>
        <v>157.12650000000002</v>
      </c>
      <c r="J384" s="72">
        <v>95.405536000000012</v>
      </c>
      <c r="K384" s="73">
        <v>0</v>
      </c>
      <c r="L384" s="72">
        <v>0</v>
      </c>
      <c r="M384" s="72"/>
      <c r="N384" s="21">
        <f>F384+I384-J384+K384-L384</f>
        <v>3204.2509639999998</v>
      </c>
      <c r="O384" s="434"/>
    </row>
    <row r="385" spans="1:18" ht="20.25" customHeight="1" x14ac:dyDescent="0.25">
      <c r="A385" s="469" t="s">
        <v>246</v>
      </c>
      <c r="C385" s="202" t="s">
        <v>281</v>
      </c>
      <c r="D385" s="471" t="s">
        <v>280</v>
      </c>
      <c r="E385" s="204">
        <v>15</v>
      </c>
      <c r="F385" s="21">
        <v>3142.53</v>
      </c>
      <c r="G385" s="21">
        <f>F385*2</f>
        <v>6285.06</v>
      </c>
      <c r="H385" s="21">
        <f>I385*24</f>
        <v>3771.0360000000005</v>
      </c>
      <c r="I385" s="68">
        <f>F385*0.05</f>
        <v>157.12650000000002</v>
      </c>
      <c r="J385" s="72">
        <v>95.405536000000012</v>
      </c>
      <c r="K385" s="73">
        <v>0</v>
      </c>
      <c r="L385" s="72">
        <v>0</v>
      </c>
      <c r="M385" s="72"/>
      <c r="N385" s="21">
        <f>F385+I385-J385+K385-L385</f>
        <v>3204.2509639999998</v>
      </c>
      <c r="O385" s="336"/>
      <c r="Q385" s="29" t="s">
        <v>249</v>
      </c>
    </row>
    <row r="386" spans="1:18" ht="20.25" customHeight="1" thickBot="1" x14ac:dyDescent="0.3">
      <c r="C386" s="476"/>
      <c r="D386" s="477"/>
      <c r="E386" s="435" t="s">
        <v>27</v>
      </c>
      <c r="F386" s="242">
        <f t="shared" ref="F386:N386" si="49">SUM(F384:F385)</f>
        <v>6285.06</v>
      </c>
      <c r="G386" s="242">
        <f t="shared" si="49"/>
        <v>12570.12</v>
      </c>
      <c r="H386" s="242">
        <f t="shared" si="49"/>
        <v>7542.072000000001</v>
      </c>
      <c r="I386" s="243">
        <f t="shared" si="49"/>
        <v>314.25300000000004</v>
      </c>
      <c r="J386" s="242">
        <f t="shared" si="49"/>
        <v>190.81107200000002</v>
      </c>
      <c r="K386" s="243">
        <f t="shared" si="49"/>
        <v>0</v>
      </c>
      <c r="L386" s="242">
        <f t="shared" si="49"/>
        <v>0</v>
      </c>
      <c r="M386" s="242"/>
      <c r="N386" s="242">
        <f t="shared" si="49"/>
        <v>6408.5019279999997</v>
      </c>
      <c r="O386" s="478"/>
      <c r="P386" s="416"/>
    </row>
    <row r="387" spans="1:18" ht="20.25" customHeight="1" x14ac:dyDescent="0.25">
      <c r="C387" s="476"/>
      <c r="D387" s="477"/>
      <c r="E387" s="427"/>
      <c r="F387" s="228"/>
      <c r="G387" s="228"/>
      <c r="H387" s="228"/>
      <c r="I387" s="479"/>
      <c r="J387" s="228"/>
      <c r="K387" s="229"/>
      <c r="L387" s="228"/>
      <c r="M387" s="228"/>
      <c r="N387" s="419"/>
      <c r="O387" s="478"/>
      <c r="P387" s="416"/>
    </row>
    <row r="388" spans="1:18" ht="15.75" thickBot="1" x14ac:dyDescent="0.3">
      <c r="C388" s="41"/>
      <c r="D388" s="82"/>
      <c r="E388" s="46"/>
      <c r="F388" s="46"/>
      <c r="G388" s="46"/>
      <c r="H388" s="46"/>
      <c r="J388" s="46"/>
      <c r="K388" s="84"/>
      <c r="L388" s="46"/>
      <c r="M388" s="46"/>
      <c r="N388" s="46"/>
      <c r="O388" s="46"/>
      <c r="P388" s="416"/>
    </row>
    <row r="389" spans="1:18" ht="15.75" thickBot="1" x14ac:dyDescent="0.3">
      <c r="C389" s="41"/>
      <c r="D389" s="493" t="s">
        <v>282</v>
      </c>
      <c r="E389" s="486">
        <v>93</v>
      </c>
      <c r="F389" s="46"/>
      <c r="G389" s="46"/>
      <c r="H389" s="46"/>
      <c r="J389" s="46"/>
      <c r="K389" s="84"/>
      <c r="L389" s="46"/>
      <c r="M389" s="46"/>
      <c r="N389" s="46"/>
      <c r="O389" s="46"/>
    </row>
    <row r="390" spans="1:18" s="135" customFormat="1" ht="15.75" thickBot="1" x14ac:dyDescent="0.3">
      <c r="B390"/>
      <c r="C390" s="41"/>
      <c r="D390" s="499" t="s">
        <v>283</v>
      </c>
      <c r="E390" s="500"/>
      <c r="F390" s="487">
        <f>F16+F48+F54+F33++F71+F82+F107+F114+F122+F143+F150+F157+F40+F188+F214+F226+F248+F263+F256+F278+F287+F302+F310+F322+F349+F357+F378+F386</f>
        <v>276038.37300000008</v>
      </c>
      <c r="G390" s="487">
        <f t="shared" ref="G390:M390" si="50">G16+G48+G54+G33++G71+G82+G107+G114+G122+G143+G150+G157+G40+G188+G214+G226+G248+G263+G256+G278+G287+G302+G310+G322+G349+G357+G378+G386</f>
        <v>220329.861</v>
      </c>
      <c r="H390" s="487">
        <f t="shared" si="50"/>
        <v>263044.01160000003</v>
      </c>
      <c r="I390" s="487">
        <f t="shared" si="50"/>
        <v>13801.918650000005</v>
      </c>
      <c r="J390" s="487">
        <f t="shared" si="50"/>
        <v>11263.568374399998</v>
      </c>
      <c r="K390" s="487">
        <f t="shared" si="50"/>
        <v>2316.2097119999999</v>
      </c>
      <c r="L390" s="487">
        <f t="shared" si="50"/>
        <v>0</v>
      </c>
      <c r="M390" s="487">
        <f t="shared" si="50"/>
        <v>0</v>
      </c>
      <c r="N390" s="487">
        <f>N16+N48+N54+N33++N71+N82+N107+N114+N122+N143+N150+N157+N40+N188+N214+N226+N248+N263+N256+N278+N287+N302+N310+N322+N349+N357+N378+N386</f>
        <v>279129.56182459998</v>
      </c>
      <c r="O390" s="46"/>
      <c r="P390" s="1"/>
      <c r="Q390"/>
      <c r="R390"/>
    </row>
    <row r="391" spans="1:18" s="135" customFormat="1" x14ac:dyDescent="0.25">
      <c r="B391"/>
      <c r="C391" s="41"/>
      <c r="D391" s="482"/>
      <c r="E391" s="44"/>
      <c r="F391" s="483"/>
      <c r="G391" s="483"/>
      <c r="H391" s="483"/>
      <c r="I391" s="484"/>
      <c r="J391" s="483"/>
      <c r="K391" s="484"/>
      <c r="L391" s="483"/>
      <c r="M391" s="483"/>
      <c r="N391" s="483"/>
      <c r="O391" s="46"/>
      <c r="P391" s="1"/>
      <c r="Q391"/>
      <c r="R391"/>
    </row>
    <row r="392" spans="1:18" s="135" customFormat="1" x14ac:dyDescent="0.25">
      <c r="B392"/>
      <c r="C392" s="41"/>
      <c r="D392" s="82"/>
      <c r="E392" s="261"/>
      <c r="F392" s="46"/>
      <c r="G392" s="46"/>
      <c r="H392" s="46"/>
      <c r="I392" s="83"/>
      <c r="J392" s="46"/>
      <c r="K392" s="84"/>
      <c r="L392" s="46"/>
      <c r="M392" s="46"/>
      <c r="N392" s="46"/>
      <c r="O392" s="46"/>
      <c r="P392" s="1"/>
      <c r="Q392"/>
      <c r="R392"/>
    </row>
    <row r="393" spans="1:18" s="135" customFormat="1" x14ac:dyDescent="0.25">
      <c r="B393"/>
      <c r="C393" s="41"/>
      <c r="D393" s="82"/>
      <c r="E393" s="46"/>
      <c r="F393" s="46"/>
      <c r="G393" s="46"/>
      <c r="H393" s="46"/>
      <c r="I393" s="83"/>
      <c r="J393" s="46"/>
      <c r="K393" s="84"/>
      <c r="L393" s="46"/>
      <c r="M393" s="46"/>
      <c r="N393" s="46"/>
      <c r="O393" s="46"/>
      <c r="P393" s="1"/>
      <c r="Q393"/>
      <c r="R393"/>
    </row>
    <row r="394" spans="1:18" s="135" customFormat="1" ht="15.75" thickBot="1" x14ac:dyDescent="0.3">
      <c r="B394"/>
      <c r="C394" s="41"/>
      <c r="D394" s="43"/>
      <c r="E394" s="44"/>
      <c r="F394" s="42"/>
      <c r="G394" s="42"/>
      <c r="H394" s="42"/>
      <c r="I394" s="45"/>
      <c r="J394" s="42"/>
      <c r="K394" s="45"/>
      <c r="L394" s="46"/>
      <c r="M394" s="46"/>
      <c r="N394" s="44"/>
      <c r="O394" s="46"/>
      <c r="P394" s="1"/>
      <c r="Q394"/>
      <c r="R394"/>
    </row>
    <row r="395" spans="1:18" s="1" customFormat="1" x14ac:dyDescent="0.25">
      <c r="A395"/>
      <c r="B395"/>
      <c r="C395" s="41"/>
      <c r="D395" s="492"/>
      <c r="E395" s="46"/>
      <c r="F395" s="494" t="s">
        <v>29</v>
      </c>
      <c r="G395" s="494"/>
      <c r="H395" s="494"/>
      <c r="I395" s="494"/>
      <c r="J395" s="494"/>
      <c r="K395" s="494"/>
      <c r="L395" s="46"/>
      <c r="M395" s="46"/>
      <c r="N395" s="494" t="s">
        <v>30</v>
      </c>
      <c r="O395" s="494"/>
      <c r="Q395"/>
      <c r="R395"/>
    </row>
    <row r="396" spans="1:18" s="135" customFormat="1" x14ac:dyDescent="0.25">
      <c r="B396"/>
      <c r="C396" s="41"/>
      <c r="D396" s="34"/>
      <c r="E396" s="46"/>
      <c r="F396" s="495" t="s">
        <v>31</v>
      </c>
      <c r="G396" s="495"/>
      <c r="H396" s="495"/>
      <c r="I396" s="495"/>
      <c r="J396" s="495"/>
      <c r="K396" s="495"/>
      <c r="L396" s="46"/>
      <c r="M396" s="46"/>
      <c r="N396" s="495" t="s">
        <v>32</v>
      </c>
      <c r="O396" s="495"/>
      <c r="P396" s="1"/>
      <c r="Q396"/>
      <c r="R396"/>
    </row>
    <row r="397" spans="1:18" s="135" customFormat="1" x14ac:dyDescent="0.25">
      <c r="B397"/>
      <c r="C397" s="41"/>
      <c r="D397" s="82"/>
      <c r="E397" s="46"/>
      <c r="F397" s="46"/>
      <c r="G397" s="46"/>
      <c r="H397" s="46"/>
      <c r="I397" s="83"/>
      <c r="J397" s="46"/>
      <c r="K397" s="84"/>
      <c r="L397" s="44"/>
      <c r="M397" s="44"/>
      <c r="N397" s="488"/>
      <c r="O397" s="46"/>
      <c r="P397" s="1"/>
      <c r="Q397"/>
      <c r="R397"/>
    </row>
    <row r="398" spans="1:18" s="135" customFormat="1" x14ac:dyDescent="0.25">
      <c r="B398"/>
      <c r="C398" s="41"/>
      <c r="D398" s="82"/>
      <c r="E398" s="46"/>
      <c r="F398" s="46"/>
      <c r="G398" s="46"/>
      <c r="H398" s="46"/>
      <c r="I398" s="83"/>
      <c r="J398" s="46"/>
      <c r="K398" s="84"/>
      <c r="L398" s="44"/>
      <c r="M398" s="44"/>
      <c r="N398" s="488"/>
      <c r="O398" s="46"/>
      <c r="P398" s="1"/>
      <c r="Q398"/>
      <c r="R398"/>
    </row>
    <row r="399" spans="1:18" s="135" customFormat="1" x14ac:dyDescent="0.25">
      <c r="B399"/>
      <c r="C399" s="41"/>
      <c r="D399" s="82"/>
      <c r="E399" s="46"/>
      <c r="F399" s="46"/>
      <c r="G399" s="46"/>
      <c r="H399" s="46"/>
      <c r="I399" s="83"/>
      <c r="J399" s="46"/>
      <c r="K399" s="84"/>
      <c r="L399" s="44"/>
      <c r="M399" s="44"/>
      <c r="N399" s="488"/>
      <c r="O399" s="46"/>
      <c r="P399" s="1"/>
      <c r="Q399"/>
      <c r="R399"/>
    </row>
    <row r="400" spans="1:18" s="135" customFormat="1" x14ac:dyDescent="0.25">
      <c r="B400"/>
      <c r="C400" s="41"/>
      <c r="D400" s="82"/>
      <c r="E400" s="46"/>
      <c r="F400" s="46"/>
      <c r="G400" s="46"/>
      <c r="H400" s="46"/>
      <c r="I400" s="83"/>
      <c r="J400" s="46"/>
      <c r="K400" s="84"/>
      <c r="L400" s="44"/>
      <c r="M400" s="44"/>
      <c r="N400" s="488"/>
      <c r="O400" s="46"/>
      <c r="P400" s="1"/>
      <c r="Q400"/>
      <c r="R400"/>
    </row>
    <row r="401" spans="2:18" s="135" customFormat="1" x14ac:dyDescent="0.25">
      <c r="B401"/>
      <c r="C401" s="41"/>
      <c r="D401" s="82"/>
      <c r="E401" s="46"/>
      <c r="F401" s="46"/>
      <c r="G401" s="46"/>
      <c r="H401" s="46"/>
      <c r="I401" s="83"/>
      <c r="J401" s="46"/>
      <c r="K401" s="84"/>
      <c r="L401" s="44"/>
      <c r="M401" s="44"/>
      <c r="N401" s="359"/>
      <c r="O401" s="46"/>
      <c r="P401" s="1"/>
      <c r="Q401"/>
      <c r="R401"/>
    </row>
    <row r="402" spans="2:18" s="135" customFormat="1" x14ac:dyDescent="0.25">
      <c r="B402"/>
      <c r="C402" s="41"/>
      <c r="D402" s="82"/>
      <c r="E402" s="46"/>
      <c r="F402" s="46"/>
      <c r="G402" s="46"/>
      <c r="H402" s="46"/>
      <c r="I402" s="83"/>
      <c r="J402" s="46"/>
      <c r="K402" s="84"/>
      <c r="L402" s="44"/>
      <c r="M402" s="44"/>
      <c r="N402" s="488"/>
      <c r="O402" s="46"/>
      <c r="P402" s="1"/>
      <c r="Q402"/>
      <c r="R402"/>
    </row>
    <row r="403" spans="2:18" s="135" customFormat="1" x14ac:dyDescent="0.25">
      <c r="B403"/>
      <c r="C403" s="41"/>
      <c r="D403" s="82"/>
      <c r="E403" s="46"/>
      <c r="F403" s="46"/>
      <c r="G403" s="46"/>
      <c r="H403" s="46"/>
      <c r="I403" s="83"/>
      <c r="J403" s="46"/>
      <c r="K403" s="84"/>
      <c r="L403" s="44"/>
      <c r="M403" s="44"/>
      <c r="N403" s="489"/>
      <c r="O403" s="46"/>
      <c r="P403" s="1"/>
      <c r="Q403"/>
      <c r="R403"/>
    </row>
    <row r="404" spans="2:18" s="135" customFormat="1" x14ac:dyDescent="0.25">
      <c r="B404"/>
      <c r="C404" s="41"/>
      <c r="D404" s="82"/>
      <c r="E404" s="46"/>
      <c r="F404" s="46"/>
      <c r="G404" s="46"/>
      <c r="H404" s="46"/>
      <c r="I404" s="83"/>
      <c r="J404" s="46"/>
      <c r="K404" s="84"/>
      <c r="L404" s="44"/>
      <c r="M404" s="44"/>
      <c r="N404" s="409"/>
      <c r="O404" s="46"/>
      <c r="P404" s="1"/>
      <c r="Q404"/>
      <c r="R404"/>
    </row>
    <row r="405" spans="2:18" s="1" customFormat="1" x14ac:dyDescent="0.25">
      <c r="B405"/>
      <c r="C405" s="41"/>
      <c r="D405" s="82"/>
      <c r="E405" s="46"/>
      <c r="F405" s="46"/>
      <c r="G405" s="46"/>
      <c r="H405" s="46"/>
      <c r="I405" s="83"/>
      <c r="J405" s="46"/>
      <c r="K405" s="84"/>
      <c r="L405" s="44"/>
      <c r="M405" s="44"/>
      <c r="N405" s="228"/>
      <c r="O405" s="46"/>
      <c r="Q405"/>
      <c r="R405"/>
    </row>
    <row r="406" spans="2:18" s="1" customFormat="1" x14ac:dyDescent="0.25">
      <c r="B406"/>
      <c r="C406"/>
      <c r="D406" s="490"/>
      <c r="E406"/>
      <c r="F406"/>
      <c r="G406"/>
      <c r="H406"/>
      <c r="I406" s="83"/>
      <c r="J406"/>
      <c r="K406" s="83"/>
      <c r="L406" s="491"/>
      <c r="M406" s="491"/>
      <c r="N406" s="228"/>
      <c r="O406"/>
      <c r="Q406"/>
      <c r="R406"/>
    </row>
    <row r="409" spans="2:18" s="1" customFormat="1" x14ac:dyDescent="0.25">
      <c r="B409"/>
      <c r="C409"/>
      <c r="D409" s="490"/>
      <c r="E409"/>
      <c r="F409"/>
      <c r="G409"/>
      <c r="H409"/>
      <c r="I409" s="83"/>
      <c r="J409"/>
      <c r="K409" s="83"/>
      <c r="L409"/>
      <c r="M409"/>
      <c r="N409" s="24"/>
      <c r="O409"/>
      <c r="Q409"/>
      <c r="R409"/>
    </row>
  </sheetData>
  <mergeCells count="113">
    <mergeCell ref="C1:O1"/>
    <mergeCell ref="C2:O2"/>
    <mergeCell ref="C4:N4"/>
    <mergeCell ref="O4:O5"/>
    <mergeCell ref="F20:K20"/>
    <mergeCell ref="N20:O20"/>
    <mergeCell ref="C35:N35"/>
    <mergeCell ref="C41:L41"/>
    <mergeCell ref="O41:O42"/>
    <mergeCell ref="C49:N49"/>
    <mergeCell ref="F58:K58"/>
    <mergeCell ref="N58:O58"/>
    <mergeCell ref="F21:K21"/>
    <mergeCell ref="N21:O21"/>
    <mergeCell ref="C25:O25"/>
    <mergeCell ref="C26:O26"/>
    <mergeCell ref="C28:N28"/>
    <mergeCell ref="O28:O29"/>
    <mergeCell ref="C73:N73"/>
    <mergeCell ref="F88:K88"/>
    <mergeCell ref="N88:O88"/>
    <mergeCell ref="F89:K89"/>
    <mergeCell ref="N89:O89"/>
    <mergeCell ref="F59:K59"/>
    <mergeCell ref="N59:O59"/>
    <mergeCell ref="C61:O61"/>
    <mergeCell ref="C62:O62"/>
    <mergeCell ref="C64:N64"/>
    <mergeCell ref="O64:O65"/>
    <mergeCell ref="F131:K131"/>
    <mergeCell ref="N131:O131"/>
    <mergeCell ref="F132:K132"/>
    <mergeCell ref="N132:O132"/>
    <mergeCell ref="C97:O97"/>
    <mergeCell ref="C98:O98"/>
    <mergeCell ref="C100:N100"/>
    <mergeCell ref="O100:O101"/>
    <mergeCell ref="C109:N109"/>
    <mergeCell ref="C118:N118"/>
    <mergeCell ref="F163:K163"/>
    <mergeCell ref="N163:O163"/>
    <mergeCell ref="F164:K164"/>
    <mergeCell ref="N164:O164"/>
    <mergeCell ref="C134:O134"/>
    <mergeCell ref="C135:O135"/>
    <mergeCell ref="C137:L137"/>
    <mergeCell ref="O137:O138"/>
    <mergeCell ref="C145:L145"/>
    <mergeCell ref="C152:N152"/>
    <mergeCell ref="O152:O153"/>
    <mergeCell ref="F193:K193"/>
    <mergeCell ref="N193:O193"/>
    <mergeCell ref="C204:O204"/>
    <mergeCell ref="C205:O205"/>
    <mergeCell ref="C208:N208"/>
    <mergeCell ref="C170:O170"/>
    <mergeCell ref="C171:O171"/>
    <mergeCell ref="C173:N173"/>
    <mergeCell ref="O174:O175"/>
    <mergeCell ref="F192:K192"/>
    <mergeCell ref="N192:O192"/>
    <mergeCell ref="C238:O238"/>
    <mergeCell ref="C239:O239"/>
    <mergeCell ref="C241:N241"/>
    <mergeCell ref="O242:O243"/>
    <mergeCell ref="C251:O251"/>
    <mergeCell ref="C258:O258"/>
    <mergeCell ref="O209:O210"/>
    <mergeCell ref="C217:O217"/>
    <mergeCell ref="F231:K231"/>
    <mergeCell ref="N231:O231"/>
    <mergeCell ref="F232:K232"/>
    <mergeCell ref="N232:O232"/>
    <mergeCell ref="C270:O270"/>
    <mergeCell ref="C271:O271"/>
    <mergeCell ref="C274:O274"/>
    <mergeCell ref="C281:N281"/>
    <mergeCell ref="O282:O283"/>
    <mergeCell ref="F291:K291"/>
    <mergeCell ref="N291:O291"/>
    <mergeCell ref="F266:K266"/>
    <mergeCell ref="N266:O266"/>
    <mergeCell ref="F267:K267"/>
    <mergeCell ref="N267:O267"/>
    <mergeCell ref="C306:O306"/>
    <mergeCell ref="C314:O314"/>
    <mergeCell ref="O316:O317"/>
    <mergeCell ref="F327:K327"/>
    <mergeCell ref="N327:O327"/>
    <mergeCell ref="F292:K292"/>
    <mergeCell ref="N292:O292"/>
    <mergeCell ref="C294:O294"/>
    <mergeCell ref="C295:O295"/>
    <mergeCell ref="C297:O297"/>
    <mergeCell ref="C351:O351"/>
    <mergeCell ref="F363:K363"/>
    <mergeCell ref="N363:O363"/>
    <mergeCell ref="F364:K364"/>
    <mergeCell ref="N364:O364"/>
    <mergeCell ref="F328:K328"/>
    <mergeCell ref="N328:O328"/>
    <mergeCell ref="C334:O334"/>
    <mergeCell ref="C335:O335"/>
    <mergeCell ref="C337:O337"/>
    <mergeCell ref="F395:K395"/>
    <mergeCell ref="N395:O395"/>
    <mergeCell ref="F396:K396"/>
    <mergeCell ref="N396:O396"/>
    <mergeCell ref="C370:O370"/>
    <mergeCell ref="C371:O371"/>
    <mergeCell ref="C373:O373"/>
    <mergeCell ref="C381:O381"/>
    <mergeCell ref="D390:E390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10" manualBreakCount="10">
    <brk id="24" min="1" max="16" man="1"/>
    <brk id="59" min="1" max="16" man="1"/>
    <brk id="95" max="16383" man="1"/>
    <brk id="133" max="16383" man="1"/>
    <brk id="169" max="16383" man="1"/>
    <brk id="203" max="16383" man="1"/>
    <brk id="236" min="1" max="16" man="1"/>
    <brk id="269" max="16383" man="1"/>
    <brk id="293" max="16383" man="1"/>
    <brk id="3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OCT</vt:lpstr>
      <vt:lpstr>'1 OCT'!Área_de_impresión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2019-01-17T07:40:11Z</dcterms:created>
  <dcterms:modified xsi:type="dcterms:W3CDTF">2019-01-17T07:48:23Z</dcterms:modified>
</cp:coreProperties>
</file>